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norby\Documents\Manuscripts\23pct\"/>
    </mc:Choice>
  </mc:AlternateContent>
  <xr:revisionPtr revIDLastSave="0" documentId="13_ncr:1_{8485801C-9890-42E1-8650-AE1585CDC437}" xr6:coauthVersionLast="47" xr6:coauthVersionMax="47" xr10:uidLastSave="{00000000-0000-0000-0000-000000000000}"/>
  <bookViews>
    <workbookView xWindow="2115" yWindow="0" windowWidth="26835" windowHeight="15480" xr2:uid="{00000000-000D-0000-FFFF-FFFF00000000}"/>
  </bookViews>
  <sheets>
    <sheet name="DryMass" sheetId="1" r:id="rId1"/>
    <sheet name="Carbon" sheetId="2" r:id="rId2"/>
    <sheet name="LAI" sheetId="5" r:id="rId3"/>
    <sheet name="LitterInputs" sheetId="3" r:id="rId4"/>
    <sheet name="Nitrogen" sheetId="6" r:id="rId5"/>
  </sheets>
  <definedNames>
    <definedName name="Carbon">Carbon!$A$4:$L$59</definedName>
    <definedName name="data">DryMass!$A$4:$L$59</definedName>
    <definedName name="DryMass">DryMass!$A$4:$L$59</definedName>
    <definedName name="lai">LAI!$A$4:$H$59</definedName>
    <definedName name="Litter">LitterInputs!$A$4:$K$59</definedName>
    <definedName name="nitrogen">Nitrogen!$A$4:$U$59</definedName>
  </definedNames>
  <calcPr calcId="191029"/>
  <pivotCaches>
    <pivotCache cacheId="3" r:id="rId6"/>
    <pivotCache cacheId="4" r:id="rId7"/>
    <pivotCache cacheId="5" r:id="rId8"/>
    <pivotCache cacheId="6" r:id="rId9"/>
    <pivotCache cacheId="7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9" i="2" l="1"/>
  <c r="I52" i="2"/>
  <c r="I51" i="2"/>
  <c r="I48" i="2"/>
  <c r="I44" i="2"/>
  <c r="I43" i="2"/>
  <c r="I40" i="2"/>
  <c r="I36" i="2"/>
  <c r="I35" i="2"/>
  <c r="I32" i="2"/>
  <c r="I28" i="2"/>
  <c r="I27" i="2"/>
  <c r="I24" i="2"/>
  <c r="I20" i="2"/>
  <c r="I19" i="2"/>
  <c r="I16" i="2"/>
  <c r="I12" i="2"/>
  <c r="I11" i="2"/>
  <c r="I8" i="2"/>
  <c r="G115" i="2"/>
  <c r="G114" i="2"/>
  <c r="J122" i="2"/>
  <c r="I122" i="2"/>
  <c r="J119" i="2"/>
  <c r="J120" i="2"/>
  <c r="I120" i="2"/>
  <c r="I119" i="2"/>
  <c r="I115" i="6"/>
  <c r="L129" i="2"/>
  <c r="K129" i="2"/>
  <c r="I129" i="2"/>
  <c r="I128" i="2"/>
  <c r="L128" i="2"/>
  <c r="K128" i="2"/>
  <c r="J128" i="2"/>
  <c r="I116" i="6"/>
  <c r="H116" i="6"/>
  <c r="H115" i="6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89" i="2"/>
  <c r="K55" i="6"/>
  <c r="M55" i="6"/>
  <c r="P55" i="6"/>
  <c r="K56" i="6"/>
  <c r="M56" i="6"/>
  <c r="P56" i="6"/>
  <c r="K57" i="6"/>
  <c r="M57" i="6"/>
  <c r="P57" i="6"/>
  <c r="K58" i="6"/>
  <c r="M58" i="6"/>
  <c r="P58" i="6"/>
  <c r="K59" i="6"/>
  <c r="M59" i="6"/>
  <c r="P59" i="6"/>
  <c r="I55" i="2"/>
  <c r="J55" i="2"/>
  <c r="K55" i="2"/>
  <c r="L55" i="2"/>
  <c r="O55" i="6" s="1"/>
  <c r="I56" i="2"/>
  <c r="J56" i="2"/>
  <c r="K56" i="2"/>
  <c r="L56" i="2"/>
  <c r="O56" i="6" s="1"/>
  <c r="I57" i="2"/>
  <c r="J57" i="2"/>
  <c r="K57" i="2"/>
  <c r="L57" i="2"/>
  <c r="O57" i="6"/>
  <c r="I58" i="2"/>
  <c r="J58" i="2"/>
  <c r="K58" i="2"/>
  <c r="N58" i="6" s="1"/>
  <c r="L58" i="2"/>
  <c r="O58" i="6"/>
  <c r="J59" i="2"/>
  <c r="K59" i="2"/>
  <c r="N59" i="6" s="1"/>
  <c r="L59" i="2"/>
  <c r="O59" i="6"/>
  <c r="D5" i="2"/>
  <c r="E5" i="2"/>
  <c r="F5" i="2"/>
  <c r="G5" i="2"/>
  <c r="D6" i="2"/>
  <c r="E6" i="2"/>
  <c r="F6" i="2"/>
  <c r="H6" i="2" s="1"/>
  <c r="G6" i="2"/>
  <c r="P6" i="6"/>
  <c r="D7" i="2"/>
  <c r="E7" i="2"/>
  <c r="F7" i="2"/>
  <c r="G7" i="2"/>
  <c r="P7" i="6"/>
  <c r="D8" i="2"/>
  <c r="E8" i="2"/>
  <c r="F8" i="2"/>
  <c r="G8" i="2"/>
  <c r="P8" i="6"/>
  <c r="D9" i="2"/>
  <c r="E9" i="2"/>
  <c r="F9" i="2"/>
  <c r="G9" i="2"/>
  <c r="P9" i="6"/>
  <c r="R9" i="6" s="1"/>
  <c r="D10" i="2"/>
  <c r="E10" i="2"/>
  <c r="F10" i="2"/>
  <c r="G10" i="2"/>
  <c r="P10" i="6"/>
  <c r="D11" i="2"/>
  <c r="E11" i="2"/>
  <c r="F11" i="2"/>
  <c r="G11" i="2"/>
  <c r="P11" i="6"/>
  <c r="D12" i="2"/>
  <c r="E12" i="2"/>
  <c r="F12" i="2"/>
  <c r="G12" i="2"/>
  <c r="P12" i="6"/>
  <c r="D13" i="2"/>
  <c r="H13" i="2" s="1"/>
  <c r="E13" i="2"/>
  <c r="F13" i="2"/>
  <c r="G13" i="2"/>
  <c r="P13" i="6"/>
  <c r="D14" i="2"/>
  <c r="E14" i="2"/>
  <c r="F14" i="2"/>
  <c r="G14" i="2"/>
  <c r="P14" i="6"/>
  <c r="D15" i="2"/>
  <c r="E15" i="2"/>
  <c r="F15" i="2"/>
  <c r="G15" i="2"/>
  <c r="P15" i="6"/>
  <c r="D16" i="2"/>
  <c r="H16" i="2" s="1"/>
  <c r="E16" i="2"/>
  <c r="F16" i="2"/>
  <c r="G16" i="2"/>
  <c r="P16" i="6"/>
  <c r="D17" i="2"/>
  <c r="E17" i="2"/>
  <c r="F17" i="2"/>
  <c r="G17" i="2"/>
  <c r="P17" i="6"/>
  <c r="D18" i="2"/>
  <c r="E18" i="2"/>
  <c r="F18" i="2"/>
  <c r="G18" i="2"/>
  <c r="P18" i="6"/>
  <c r="D19" i="2"/>
  <c r="E19" i="2"/>
  <c r="H19" i="2" s="1"/>
  <c r="F19" i="2"/>
  <c r="G19" i="2"/>
  <c r="P19" i="6"/>
  <c r="D20" i="2"/>
  <c r="E20" i="2"/>
  <c r="F20" i="2"/>
  <c r="G20" i="2"/>
  <c r="P20" i="6"/>
  <c r="D21" i="2"/>
  <c r="E21" i="2"/>
  <c r="F21" i="2"/>
  <c r="G21" i="2"/>
  <c r="P21" i="6"/>
  <c r="D22" i="2"/>
  <c r="E22" i="2"/>
  <c r="F22" i="2"/>
  <c r="H22" i="2" s="1"/>
  <c r="G22" i="2"/>
  <c r="P22" i="6"/>
  <c r="D23" i="2"/>
  <c r="E23" i="2"/>
  <c r="F23" i="2"/>
  <c r="G23" i="2"/>
  <c r="P23" i="6"/>
  <c r="D24" i="2"/>
  <c r="E24" i="2"/>
  <c r="F24" i="2"/>
  <c r="G24" i="2"/>
  <c r="P24" i="6"/>
  <c r="D25" i="2"/>
  <c r="E25" i="2"/>
  <c r="F25" i="2"/>
  <c r="G25" i="2"/>
  <c r="H25" i="2" s="1"/>
  <c r="P25" i="6"/>
  <c r="D26" i="2"/>
  <c r="E26" i="2"/>
  <c r="F26" i="2"/>
  <c r="G26" i="2"/>
  <c r="P26" i="6"/>
  <c r="D27" i="2"/>
  <c r="E27" i="2"/>
  <c r="F27" i="2"/>
  <c r="G27" i="2"/>
  <c r="P27" i="6"/>
  <c r="D28" i="2"/>
  <c r="E28" i="2"/>
  <c r="F28" i="2"/>
  <c r="G28" i="2"/>
  <c r="P28" i="6"/>
  <c r="T28" i="6" s="1"/>
  <c r="U28" i="6" s="1"/>
  <c r="D29" i="2"/>
  <c r="H29" i="2" s="1"/>
  <c r="E29" i="2"/>
  <c r="F29" i="2"/>
  <c r="G29" i="2"/>
  <c r="P29" i="6"/>
  <c r="D30" i="2"/>
  <c r="E30" i="2"/>
  <c r="F30" i="2"/>
  <c r="G30" i="2"/>
  <c r="P30" i="6"/>
  <c r="D31" i="2"/>
  <c r="E31" i="2"/>
  <c r="F31" i="2"/>
  <c r="G31" i="2"/>
  <c r="P31" i="6"/>
  <c r="D32" i="2"/>
  <c r="H32" i="2" s="1"/>
  <c r="E32" i="2"/>
  <c r="F32" i="2"/>
  <c r="G32" i="2"/>
  <c r="P32" i="6"/>
  <c r="D33" i="2"/>
  <c r="E33" i="2"/>
  <c r="F33" i="2"/>
  <c r="G33" i="2"/>
  <c r="P33" i="6"/>
  <c r="D34" i="2"/>
  <c r="E34" i="2"/>
  <c r="F34" i="2"/>
  <c r="G34" i="2"/>
  <c r="P34" i="6"/>
  <c r="D35" i="2"/>
  <c r="E35" i="2"/>
  <c r="H35" i="2" s="1"/>
  <c r="F35" i="2"/>
  <c r="G35" i="2"/>
  <c r="P35" i="6"/>
  <c r="D36" i="2"/>
  <c r="E36" i="2"/>
  <c r="F36" i="2"/>
  <c r="H36" i="2" s="1"/>
  <c r="G36" i="2"/>
  <c r="P36" i="6"/>
  <c r="D37" i="2"/>
  <c r="E37" i="2"/>
  <c r="F37" i="2"/>
  <c r="G37" i="2"/>
  <c r="P37" i="6"/>
  <c r="D38" i="2"/>
  <c r="E38" i="2"/>
  <c r="F38" i="2"/>
  <c r="H38" i="2" s="1"/>
  <c r="G38" i="2"/>
  <c r="P38" i="6"/>
  <c r="D39" i="2"/>
  <c r="E39" i="2"/>
  <c r="F39" i="2"/>
  <c r="G39" i="2"/>
  <c r="H39" i="2" s="1"/>
  <c r="P39" i="6"/>
  <c r="D40" i="2"/>
  <c r="E40" i="2"/>
  <c r="F40" i="2"/>
  <c r="G40" i="2"/>
  <c r="P40" i="6"/>
  <c r="D41" i="2"/>
  <c r="E41" i="2"/>
  <c r="F41" i="2"/>
  <c r="G41" i="2"/>
  <c r="H41" i="2" s="1"/>
  <c r="P41" i="6"/>
  <c r="R41" i="6" s="1"/>
  <c r="D42" i="2"/>
  <c r="E42" i="2"/>
  <c r="F42" i="2"/>
  <c r="G42" i="2"/>
  <c r="P42" i="6"/>
  <c r="R42" i="6" s="1"/>
  <c r="D43" i="2"/>
  <c r="E43" i="2"/>
  <c r="F43" i="2"/>
  <c r="G43" i="2"/>
  <c r="P43" i="6"/>
  <c r="D44" i="2"/>
  <c r="E44" i="2"/>
  <c r="F44" i="2"/>
  <c r="G44" i="2"/>
  <c r="P44" i="6"/>
  <c r="R44" i="6" s="1"/>
  <c r="D45" i="2"/>
  <c r="H45" i="2" s="1"/>
  <c r="E45" i="2"/>
  <c r="F45" i="2"/>
  <c r="G45" i="2"/>
  <c r="P45" i="6"/>
  <c r="D46" i="2"/>
  <c r="H46" i="2" s="1"/>
  <c r="E46" i="2"/>
  <c r="F46" i="2"/>
  <c r="G46" i="2"/>
  <c r="P46" i="6"/>
  <c r="D47" i="2"/>
  <c r="E47" i="2"/>
  <c r="F47" i="2"/>
  <c r="G47" i="2"/>
  <c r="P47" i="6"/>
  <c r="D48" i="2"/>
  <c r="H48" i="2" s="1"/>
  <c r="E48" i="2"/>
  <c r="F48" i="2"/>
  <c r="G48" i="2"/>
  <c r="P48" i="6"/>
  <c r="D49" i="2"/>
  <c r="E49" i="2"/>
  <c r="F49" i="2"/>
  <c r="G49" i="2"/>
  <c r="P49" i="6"/>
  <c r="D50" i="2"/>
  <c r="E50" i="2"/>
  <c r="F50" i="2"/>
  <c r="G50" i="2"/>
  <c r="P50" i="6"/>
  <c r="D51" i="2"/>
  <c r="E51" i="2"/>
  <c r="H51" i="2" s="1"/>
  <c r="F51" i="2"/>
  <c r="G51" i="2"/>
  <c r="P51" i="6"/>
  <c r="D52" i="2"/>
  <c r="E52" i="2"/>
  <c r="F52" i="2"/>
  <c r="H52" i="2" s="1"/>
  <c r="G52" i="2"/>
  <c r="P52" i="6"/>
  <c r="D53" i="2"/>
  <c r="E53" i="2"/>
  <c r="F53" i="2"/>
  <c r="G53" i="2"/>
  <c r="P53" i="6"/>
  <c r="D54" i="2"/>
  <c r="E54" i="2"/>
  <c r="F54" i="2"/>
  <c r="H54" i="2" s="1"/>
  <c r="G54" i="2"/>
  <c r="P54" i="6"/>
  <c r="P5" i="6"/>
  <c r="K6" i="6"/>
  <c r="M6" i="6"/>
  <c r="K6" i="2"/>
  <c r="L6" i="2"/>
  <c r="O6" i="6"/>
  <c r="K7" i="6"/>
  <c r="M7" i="6"/>
  <c r="K7" i="2"/>
  <c r="L7" i="2"/>
  <c r="O7" i="6" s="1"/>
  <c r="K8" i="6"/>
  <c r="M8" i="6"/>
  <c r="K8" i="2"/>
  <c r="N8" i="6" s="1"/>
  <c r="L8" i="2"/>
  <c r="O8" i="6"/>
  <c r="K9" i="6"/>
  <c r="M9" i="6"/>
  <c r="K9" i="2"/>
  <c r="L9" i="2"/>
  <c r="O9" i="6" s="1"/>
  <c r="K10" i="6"/>
  <c r="M10" i="6"/>
  <c r="K10" i="2"/>
  <c r="N10" i="6" s="1"/>
  <c r="L10" i="2"/>
  <c r="O10" i="6"/>
  <c r="K11" i="6"/>
  <c r="M11" i="6"/>
  <c r="K11" i="2"/>
  <c r="L11" i="2"/>
  <c r="O11" i="6"/>
  <c r="K12" i="6"/>
  <c r="M12" i="6"/>
  <c r="K12" i="2"/>
  <c r="N12" i="6" s="1"/>
  <c r="L12" i="2"/>
  <c r="O12" i="6" s="1"/>
  <c r="K13" i="6"/>
  <c r="M13" i="6"/>
  <c r="K13" i="2"/>
  <c r="L13" i="2"/>
  <c r="O13" i="6" s="1"/>
  <c r="K14" i="6"/>
  <c r="M14" i="6"/>
  <c r="K14" i="2"/>
  <c r="L14" i="2"/>
  <c r="O14" i="6" s="1"/>
  <c r="K15" i="6"/>
  <c r="M15" i="6"/>
  <c r="K15" i="2"/>
  <c r="N15" i="6" s="1"/>
  <c r="L15" i="2"/>
  <c r="O15" i="6" s="1"/>
  <c r="K16" i="6"/>
  <c r="M16" i="6"/>
  <c r="K16" i="2"/>
  <c r="N16" i="6" s="1"/>
  <c r="L16" i="2"/>
  <c r="O16" i="6"/>
  <c r="K17" i="6"/>
  <c r="M17" i="6"/>
  <c r="K17" i="2"/>
  <c r="L17" i="2"/>
  <c r="O17" i="6" s="1"/>
  <c r="K18" i="6"/>
  <c r="M18" i="6"/>
  <c r="K18" i="2"/>
  <c r="N18" i="6" s="1"/>
  <c r="L18" i="2"/>
  <c r="O18" i="6"/>
  <c r="K19" i="6"/>
  <c r="M19" i="6"/>
  <c r="K19" i="2"/>
  <c r="N19" i="6"/>
  <c r="L19" i="2"/>
  <c r="O19" i="6"/>
  <c r="K20" i="6"/>
  <c r="M20" i="6"/>
  <c r="K20" i="2"/>
  <c r="L20" i="2"/>
  <c r="O20" i="6"/>
  <c r="K21" i="6"/>
  <c r="M21" i="6"/>
  <c r="K21" i="2"/>
  <c r="L21" i="2"/>
  <c r="O21" i="6"/>
  <c r="K22" i="6"/>
  <c r="M22" i="6"/>
  <c r="K22" i="2"/>
  <c r="L22" i="2"/>
  <c r="O22" i="6"/>
  <c r="K23" i="6"/>
  <c r="M23" i="6"/>
  <c r="K23" i="2"/>
  <c r="N23" i="6" s="1"/>
  <c r="L23" i="2"/>
  <c r="O23" i="6" s="1"/>
  <c r="K24" i="6"/>
  <c r="M24" i="6"/>
  <c r="K24" i="2"/>
  <c r="L24" i="2"/>
  <c r="O24" i="6" s="1"/>
  <c r="K25" i="6"/>
  <c r="M25" i="6"/>
  <c r="K25" i="2"/>
  <c r="L25" i="2"/>
  <c r="O25" i="6" s="1"/>
  <c r="K26" i="6"/>
  <c r="M26" i="6"/>
  <c r="K26" i="2"/>
  <c r="N26" i="6"/>
  <c r="L26" i="2"/>
  <c r="O26" i="6"/>
  <c r="K27" i="6"/>
  <c r="M27" i="6"/>
  <c r="K27" i="2"/>
  <c r="N27" i="6" s="1"/>
  <c r="L27" i="2"/>
  <c r="O27" i="6" s="1"/>
  <c r="K28" i="6"/>
  <c r="M28" i="6"/>
  <c r="K28" i="2"/>
  <c r="L28" i="2"/>
  <c r="O28" i="6"/>
  <c r="K29" i="6"/>
  <c r="M29" i="6"/>
  <c r="K29" i="2"/>
  <c r="L29" i="2"/>
  <c r="O29" i="6" s="1"/>
  <c r="K30" i="6"/>
  <c r="M30" i="6"/>
  <c r="K30" i="2"/>
  <c r="N30" i="6" s="1"/>
  <c r="L30" i="2"/>
  <c r="O30" i="6"/>
  <c r="K31" i="6"/>
  <c r="M31" i="6"/>
  <c r="K31" i="2"/>
  <c r="L31" i="2"/>
  <c r="O31" i="6" s="1"/>
  <c r="K32" i="6"/>
  <c r="M32" i="6"/>
  <c r="K32" i="2"/>
  <c r="L32" i="2"/>
  <c r="O32" i="6"/>
  <c r="K33" i="6"/>
  <c r="M33" i="6"/>
  <c r="K33" i="2"/>
  <c r="L33" i="2"/>
  <c r="O33" i="6"/>
  <c r="K34" i="6"/>
  <c r="M34" i="6"/>
  <c r="K34" i="2"/>
  <c r="N34" i="6"/>
  <c r="L34" i="2"/>
  <c r="O34" i="6"/>
  <c r="K35" i="6"/>
  <c r="M35" i="6"/>
  <c r="K35" i="2"/>
  <c r="L35" i="2"/>
  <c r="O35" i="6"/>
  <c r="K36" i="6"/>
  <c r="M36" i="6"/>
  <c r="K36" i="2"/>
  <c r="L36" i="2"/>
  <c r="O36" i="6" s="1"/>
  <c r="K37" i="6"/>
  <c r="M37" i="6"/>
  <c r="K37" i="2"/>
  <c r="L37" i="2"/>
  <c r="O37" i="6" s="1"/>
  <c r="K38" i="6"/>
  <c r="M38" i="6"/>
  <c r="K38" i="2"/>
  <c r="N38" i="6" s="1"/>
  <c r="L38" i="2"/>
  <c r="O38" i="6" s="1"/>
  <c r="K39" i="6"/>
  <c r="M39" i="6"/>
  <c r="K39" i="2"/>
  <c r="N39" i="6"/>
  <c r="L39" i="2"/>
  <c r="O39" i="6" s="1"/>
  <c r="K40" i="6"/>
  <c r="M40" i="6"/>
  <c r="K40" i="2"/>
  <c r="L40" i="2"/>
  <c r="O40" i="6" s="1"/>
  <c r="K41" i="6"/>
  <c r="M41" i="6"/>
  <c r="K41" i="2"/>
  <c r="L41" i="2"/>
  <c r="O41" i="6" s="1"/>
  <c r="K42" i="6"/>
  <c r="M42" i="6"/>
  <c r="K42" i="2"/>
  <c r="N42" i="6" s="1"/>
  <c r="L42" i="2"/>
  <c r="O42" i="6"/>
  <c r="K43" i="6"/>
  <c r="M43" i="6"/>
  <c r="K43" i="2"/>
  <c r="N43" i="6"/>
  <c r="L43" i="2"/>
  <c r="O43" i="6"/>
  <c r="K44" i="6"/>
  <c r="M44" i="6"/>
  <c r="K44" i="2"/>
  <c r="L44" i="2"/>
  <c r="O44" i="6"/>
  <c r="K45" i="6"/>
  <c r="M45" i="6"/>
  <c r="K45" i="2"/>
  <c r="L45" i="2"/>
  <c r="O45" i="6" s="1"/>
  <c r="K46" i="6"/>
  <c r="M46" i="6"/>
  <c r="K46" i="2"/>
  <c r="N46" i="6" s="1"/>
  <c r="L46" i="2"/>
  <c r="O46" i="6"/>
  <c r="K47" i="6"/>
  <c r="M47" i="6"/>
  <c r="K47" i="2"/>
  <c r="L47" i="2"/>
  <c r="O47" i="6"/>
  <c r="K48" i="6"/>
  <c r="M48" i="6"/>
  <c r="K48" i="2"/>
  <c r="L48" i="2"/>
  <c r="O48" i="6"/>
  <c r="K49" i="6"/>
  <c r="M49" i="6"/>
  <c r="K49" i="2"/>
  <c r="N49" i="6" s="1"/>
  <c r="L49" i="2"/>
  <c r="O49" i="6" s="1"/>
  <c r="K50" i="6"/>
  <c r="M50" i="6"/>
  <c r="K50" i="2"/>
  <c r="L50" i="2"/>
  <c r="O50" i="6" s="1"/>
  <c r="K51" i="6"/>
  <c r="M51" i="6"/>
  <c r="K51" i="2"/>
  <c r="L51" i="2"/>
  <c r="O51" i="6" s="1"/>
  <c r="K52" i="6"/>
  <c r="M52" i="6"/>
  <c r="K52" i="2"/>
  <c r="L52" i="2"/>
  <c r="O52" i="6"/>
  <c r="K53" i="6"/>
  <c r="M53" i="6"/>
  <c r="K53" i="2"/>
  <c r="N53" i="6" s="1"/>
  <c r="L53" i="2"/>
  <c r="O53" i="6" s="1"/>
  <c r="K54" i="6"/>
  <c r="M54" i="6"/>
  <c r="K54" i="2"/>
  <c r="N54" i="6" s="1"/>
  <c r="L54" i="2"/>
  <c r="O54" i="6"/>
  <c r="L5" i="2"/>
  <c r="O5" i="6" s="1"/>
  <c r="K5" i="2"/>
  <c r="M5" i="6"/>
  <c r="K5" i="6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5" i="3"/>
  <c r="I59" i="3"/>
  <c r="G59" i="3"/>
  <c r="I58" i="3"/>
  <c r="G58" i="3"/>
  <c r="I57" i="3"/>
  <c r="G57" i="3"/>
  <c r="I56" i="3"/>
  <c r="G56" i="3"/>
  <c r="I55" i="3"/>
  <c r="G55" i="3"/>
  <c r="I54" i="3"/>
  <c r="G54" i="3"/>
  <c r="I53" i="3"/>
  <c r="G53" i="3"/>
  <c r="I52" i="3"/>
  <c r="G52" i="3"/>
  <c r="I51" i="3"/>
  <c r="G51" i="3"/>
  <c r="I50" i="3"/>
  <c r="G50" i="3"/>
  <c r="I49" i="3"/>
  <c r="G49" i="3"/>
  <c r="I48" i="3"/>
  <c r="G48" i="3"/>
  <c r="I47" i="3"/>
  <c r="G47" i="3"/>
  <c r="I46" i="3"/>
  <c r="G46" i="3"/>
  <c r="I45" i="3"/>
  <c r="G45" i="3"/>
  <c r="I44" i="3"/>
  <c r="G44" i="3"/>
  <c r="I43" i="3"/>
  <c r="G43" i="3"/>
  <c r="I42" i="3"/>
  <c r="G42" i="3"/>
  <c r="I41" i="3"/>
  <c r="G41" i="3"/>
  <c r="I40" i="3"/>
  <c r="G40" i="3"/>
  <c r="I39" i="3"/>
  <c r="G39" i="3"/>
  <c r="I38" i="3"/>
  <c r="G38" i="3"/>
  <c r="I37" i="3"/>
  <c r="G37" i="3"/>
  <c r="I36" i="3"/>
  <c r="G36" i="3"/>
  <c r="I35" i="3"/>
  <c r="G35" i="3"/>
  <c r="I34" i="3"/>
  <c r="G34" i="3"/>
  <c r="I33" i="3"/>
  <c r="G33" i="3"/>
  <c r="I32" i="3"/>
  <c r="G32" i="3"/>
  <c r="I31" i="3"/>
  <c r="G31" i="3"/>
  <c r="I30" i="3"/>
  <c r="G30" i="3"/>
  <c r="I29" i="3"/>
  <c r="G29" i="3"/>
  <c r="I28" i="3"/>
  <c r="G28" i="3"/>
  <c r="I27" i="3"/>
  <c r="G27" i="3"/>
  <c r="I26" i="3"/>
  <c r="G26" i="3"/>
  <c r="I25" i="3"/>
  <c r="G25" i="3"/>
  <c r="I24" i="3"/>
  <c r="G24" i="3"/>
  <c r="I23" i="3"/>
  <c r="G23" i="3"/>
  <c r="I22" i="3"/>
  <c r="G22" i="3"/>
  <c r="I21" i="3"/>
  <c r="G21" i="3"/>
  <c r="I20" i="3"/>
  <c r="G20" i="3"/>
  <c r="I19" i="3"/>
  <c r="G19" i="3"/>
  <c r="I18" i="3"/>
  <c r="G18" i="3"/>
  <c r="I17" i="3"/>
  <c r="G17" i="3"/>
  <c r="I16" i="3"/>
  <c r="G16" i="3"/>
  <c r="I15" i="3"/>
  <c r="G15" i="3"/>
  <c r="I14" i="3"/>
  <c r="G14" i="3"/>
  <c r="I13" i="3"/>
  <c r="G13" i="3"/>
  <c r="I12" i="3"/>
  <c r="G12" i="3"/>
  <c r="I11" i="3"/>
  <c r="G11" i="3"/>
  <c r="I10" i="3"/>
  <c r="G10" i="3"/>
  <c r="I9" i="3"/>
  <c r="G9" i="3"/>
  <c r="I8" i="3"/>
  <c r="G8" i="3"/>
  <c r="I7" i="3"/>
  <c r="G7" i="3"/>
  <c r="I6" i="3"/>
  <c r="G6" i="3"/>
  <c r="I5" i="3"/>
  <c r="G5" i="3"/>
  <c r="I6" i="2"/>
  <c r="J6" i="2"/>
  <c r="I7" i="2"/>
  <c r="J7" i="2"/>
  <c r="J8" i="2"/>
  <c r="I9" i="2"/>
  <c r="J9" i="2"/>
  <c r="I10" i="2"/>
  <c r="J10" i="2"/>
  <c r="J11" i="2"/>
  <c r="J12" i="2"/>
  <c r="I13" i="2"/>
  <c r="J13" i="2"/>
  <c r="I14" i="2"/>
  <c r="J14" i="2"/>
  <c r="I15" i="2"/>
  <c r="J15" i="2"/>
  <c r="J16" i="2"/>
  <c r="I17" i="2"/>
  <c r="J17" i="2"/>
  <c r="I18" i="2"/>
  <c r="J18" i="2"/>
  <c r="J19" i="2"/>
  <c r="J20" i="2"/>
  <c r="I21" i="2"/>
  <c r="J21" i="2"/>
  <c r="I22" i="2"/>
  <c r="J22" i="2"/>
  <c r="I23" i="2"/>
  <c r="J23" i="2"/>
  <c r="J24" i="2"/>
  <c r="I25" i="2"/>
  <c r="J25" i="2"/>
  <c r="I26" i="2"/>
  <c r="J26" i="2"/>
  <c r="J27" i="2"/>
  <c r="J28" i="2"/>
  <c r="I29" i="2"/>
  <c r="J29" i="2"/>
  <c r="I30" i="2"/>
  <c r="J30" i="2"/>
  <c r="I31" i="2"/>
  <c r="J31" i="2"/>
  <c r="J32" i="2"/>
  <c r="I33" i="2"/>
  <c r="J33" i="2"/>
  <c r="I34" i="2"/>
  <c r="J34" i="2"/>
  <c r="J35" i="2"/>
  <c r="J36" i="2"/>
  <c r="I37" i="2"/>
  <c r="J37" i="2"/>
  <c r="I38" i="2"/>
  <c r="J38" i="2"/>
  <c r="I39" i="2"/>
  <c r="J39" i="2"/>
  <c r="J40" i="2"/>
  <c r="I41" i="2"/>
  <c r="J41" i="2"/>
  <c r="I42" i="2"/>
  <c r="J42" i="2"/>
  <c r="J43" i="2"/>
  <c r="J44" i="2"/>
  <c r="I45" i="2"/>
  <c r="J45" i="2"/>
  <c r="I46" i="2"/>
  <c r="J46" i="2"/>
  <c r="I47" i="2"/>
  <c r="J47" i="2"/>
  <c r="J48" i="2"/>
  <c r="I49" i="2"/>
  <c r="J49" i="2"/>
  <c r="I50" i="2"/>
  <c r="J50" i="2"/>
  <c r="J51" i="2"/>
  <c r="J52" i="2"/>
  <c r="I53" i="2"/>
  <c r="J53" i="2"/>
  <c r="I54" i="2"/>
  <c r="J54" i="2"/>
  <c r="J5" i="2"/>
  <c r="I5" i="2"/>
  <c r="D55" i="2"/>
  <c r="H55" i="2" s="1"/>
  <c r="E55" i="2"/>
  <c r="F55" i="2"/>
  <c r="G55" i="2"/>
  <c r="D56" i="2"/>
  <c r="H56" i="2" s="1"/>
  <c r="E56" i="2"/>
  <c r="F56" i="2"/>
  <c r="G56" i="2"/>
  <c r="D57" i="2"/>
  <c r="H57" i="2" s="1"/>
  <c r="E57" i="2"/>
  <c r="F57" i="2"/>
  <c r="G57" i="2"/>
  <c r="D58" i="2"/>
  <c r="E58" i="2"/>
  <c r="H58" i="2" s="1"/>
  <c r="F58" i="2"/>
  <c r="G58" i="2"/>
  <c r="D59" i="2"/>
  <c r="E59" i="2"/>
  <c r="F59" i="2"/>
  <c r="G59" i="2"/>
  <c r="H6" i="1"/>
  <c r="Q6" i="6" s="1"/>
  <c r="H7" i="1"/>
  <c r="Q7" i="6"/>
  <c r="H8" i="1"/>
  <c r="Q8" i="6" s="1"/>
  <c r="H9" i="1"/>
  <c r="Q9" i="6" s="1"/>
  <c r="H10" i="1"/>
  <c r="Q10" i="6" s="1"/>
  <c r="H11" i="1"/>
  <c r="R11" i="6" s="1"/>
  <c r="H12" i="1"/>
  <c r="H13" i="1"/>
  <c r="Q13" i="6" s="1"/>
  <c r="H14" i="1"/>
  <c r="R14" i="6" s="1"/>
  <c r="H15" i="1"/>
  <c r="Q15" i="6" s="1"/>
  <c r="H16" i="1"/>
  <c r="R16" i="6" s="1"/>
  <c r="Q16" i="6"/>
  <c r="H17" i="1"/>
  <c r="R17" i="6" s="1"/>
  <c r="H18" i="1"/>
  <c r="Q18" i="6"/>
  <c r="H19" i="1"/>
  <c r="Q19" i="6" s="1"/>
  <c r="R19" i="6"/>
  <c r="H20" i="1"/>
  <c r="H21" i="1"/>
  <c r="R21" i="6"/>
  <c r="H22" i="1"/>
  <c r="Q22" i="6"/>
  <c r="H23" i="1"/>
  <c r="Q23" i="6"/>
  <c r="H24" i="1"/>
  <c r="Q24" i="6" s="1"/>
  <c r="H25" i="1"/>
  <c r="R25" i="6" s="1"/>
  <c r="Q25" i="6"/>
  <c r="H26" i="1"/>
  <c r="Q26" i="6" s="1"/>
  <c r="H27" i="1"/>
  <c r="R27" i="6"/>
  <c r="H28" i="1"/>
  <c r="H29" i="1"/>
  <c r="Q29" i="6" s="1"/>
  <c r="H30" i="1"/>
  <c r="Q30" i="6"/>
  <c r="H31" i="1"/>
  <c r="R31" i="6"/>
  <c r="H32" i="1"/>
  <c r="Q32" i="6"/>
  <c r="H33" i="1"/>
  <c r="R33" i="6" s="1"/>
  <c r="Q33" i="6"/>
  <c r="H34" i="1"/>
  <c r="R34" i="6" s="1"/>
  <c r="Q34" i="6"/>
  <c r="H35" i="1"/>
  <c r="R35" i="6" s="1"/>
  <c r="H36" i="1"/>
  <c r="H37" i="1"/>
  <c r="Q37" i="6"/>
  <c r="H38" i="1"/>
  <c r="R38" i="6" s="1"/>
  <c r="H39" i="1"/>
  <c r="Q39" i="6" s="1"/>
  <c r="H40" i="1"/>
  <c r="R40" i="6" s="1"/>
  <c r="H41" i="1"/>
  <c r="Q41" i="6"/>
  <c r="H42" i="1"/>
  <c r="Q42" i="6"/>
  <c r="H43" i="1"/>
  <c r="Q43" i="6" s="1"/>
  <c r="R43" i="6"/>
  <c r="H44" i="1"/>
  <c r="H45" i="1"/>
  <c r="Q45" i="6"/>
  <c r="H46" i="1"/>
  <c r="Q46" i="6"/>
  <c r="H47" i="1"/>
  <c r="Q47" i="6" s="1"/>
  <c r="R47" i="6"/>
  <c r="H48" i="1"/>
  <c r="Q48" i="6"/>
  <c r="H49" i="1"/>
  <c r="Q49" i="6" s="1"/>
  <c r="R49" i="6"/>
  <c r="H50" i="1"/>
  <c r="Q50" i="6" s="1"/>
  <c r="R50" i="6"/>
  <c r="H51" i="1"/>
  <c r="R51" i="6" s="1"/>
  <c r="Q51" i="6"/>
  <c r="H52" i="1"/>
  <c r="Q52" i="6" s="1"/>
  <c r="H53" i="1"/>
  <c r="Q53" i="6"/>
  <c r="H54" i="1"/>
  <c r="Q54" i="6" s="1"/>
  <c r="R54" i="6"/>
  <c r="H55" i="1"/>
  <c r="R55" i="6" s="1"/>
  <c r="H56" i="1"/>
  <c r="R56" i="6" s="1"/>
  <c r="H57" i="1"/>
  <c r="R57" i="6" s="1"/>
  <c r="H58" i="1"/>
  <c r="R58" i="6"/>
  <c r="H59" i="1"/>
  <c r="R59" i="6" s="1"/>
  <c r="Q59" i="6"/>
  <c r="H5" i="1"/>
  <c r="Q5" i="6" s="1"/>
  <c r="Q27" i="6"/>
  <c r="R37" i="6"/>
  <c r="R53" i="6"/>
  <c r="N5" i="6"/>
  <c r="R22" i="6"/>
  <c r="R46" i="6"/>
  <c r="N47" i="6"/>
  <c r="R45" i="6"/>
  <c r="Q38" i="6"/>
  <c r="N35" i="6"/>
  <c r="N55" i="6"/>
  <c r="N11" i="6"/>
  <c r="N36" i="6"/>
  <c r="N31" i="6"/>
  <c r="R30" i="6"/>
  <c r="H49" i="2"/>
  <c r="T49" i="6"/>
  <c r="H26" i="2"/>
  <c r="T26" i="6" s="1"/>
  <c r="U26" i="6" s="1"/>
  <c r="S26" i="6"/>
  <c r="N22" i="6"/>
  <c r="R39" i="6"/>
  <c r="Q21" i="6"/>
  <c r="H27" i="2"/>
  <c r="S27" i="6"/>
  <c r="H7" i="2"/>
  <c r="S7" i="6"/>
  <c r="H17" i="2"/>
  <c r="S17" i="6" s="1"/>
  <c r="T17" i="6"/>
  <c r="U17" i="6" s="1"/>
  <c r="N52" i="6"/>
  <c r="N44" i="6"/>
  <c r="R18" i="6"/>
  <c r="H21" i="2"/>
  <c r="S21" i="6" s="1"/>
  <c r="H20" i="2"/>
  <c r="S20" i="6" s="1"/>
  <c r="Q31" i="6"/>
  <c r="R23" i="6"/>
  <c r="R13" i="6"/>
  <c r="R7" i="6"/>
  <c r="N24" i="6"/>
  <c r="N9" i="6"/>
  <c r="N57" i="6"/>
  <c r="H18" i="2"/>
  <c r="S18" i="6" s="1"/>
  <c r="U18" i="6" s="1"/>
  <c r="H30" i="2"/>
  <c r="S30" i="6"/>
  <c r="H5" i="2"/>
  <c r="T5" i="6" s="1"/>
  <c r="U5" i="6" s="1"/>
  <c r="S5" i="6"/>
  <c r="N14" i="6"/>
  <c r="H50" i="2"/>
  <c r="T50" i="6" s="1"/>
  <c r="U50" i="6" s="1"/>
  <c r="H44" i="2"/>
  <c r="S44" i="6" s="1"/>
  <c r="Q58" i="6"/>
  <c r="H59" i="2"/>
  <c r="T59" i="6" s="1"/>
  <c r="U59" i="6" s="1"/>
  <c r="S59" i="6"/>
  <c r="N40" i="6"/>
  <c r="N13" i="6"/>
  <c r="H31" i="2"/>
  <c r="T31" i="6" s="1"/>
  <c r="H11" i="2"/>
  <c r="H8" i="2"/>
  <c r="S8" i="6"/>
  <c r="H9" i="2"/>
  <c r="T9" i="6" s="1"/>
  <c r="U9" i="6" s="1"/>
  <c r="S9" i="6"/>
  <c r="Q55" i="6"/>
  <c r="R10" i="6"/>
  <c r="N50" i="6"/>
  <c r="H43" i="2"/>
  <c r="T43" i="6" s="1"/>
  <c r="U43" i="6" s="1"/>
  <c r="S43" i="6"/>
  <c r="H10" i="2"/>
  <c r="N17" i="6"/>
  <c r="H33" i="2"/>
  <c r="T33" i="6" s="1"/>
  <c r="H23" i="2"/>
  <c r="S23" i="6" s="1"/>
  <c r="H14" i="2"/>
  <c r="S14" i="6" s="1"/>
  <c r="T14" i="6"/>
  <c r="U14" i="6" s="1"/>
  <c r="H53" i="2"/>
  <c r="S53" i="6" s="1"/>
  <c r="H47" i="2"/>
  <c r="S47" i="6" s="1"/>
  <c r="T47" i="6"/>
  <c r="H40" i="2"/>
  <c r="T40" i="6" s="1"/>
  <c r="H24" i="2"/>
  <c r="Q57" i="6"/>
  <c r="N33" i="6"/>
  <c r="H42" i="2"/>
  <c r="T42" i="6" s="1"/>
  <c r="H15" i="2"/>
  <c r="S15" i="6" s="1"/>
  <c r="H12" i="2"/>
  <c r="T12" i="6" s="1"/>
  <c r="U12" i="6" s="1"/>
  <c r="Q36" i="6"/>
  <c r="R36" i="6"/>
  <c r="R32" i="6"/>
  <c r="Q40" i="6"/>
  <c r="N25" i="6"/>
  <c r="N45" i="6"/>
  <c r="R48" i="6"/>
  <c r="Q28" i="6"/>
  <c r="H37" i="2"/>
  <c r="H34" i="2"/>
  <c r="H28" i="2"/>
  <c r="N56" i="6"/>
  <c r="Q44" i="6"/>
  <c r="Q12" i="6"/>
  <c r="R12" i="6"/>
  <c r="N29" i="6"/>
  <c r="Q20" i="6"/>
  <c r="R20" i="6"/>
  <c r="N20" i="6"/>
  <c r="N7" i="6"/>
  <c r="N37" i="6"/>
  <c r="N21" i="6"/>
  <c r="Q56" i="6"/>
  <c r="T21" i="6"/>
  <c r="U21" i="6" s="1"/>
  <c r="T27" i="6"/>
  <c r="U27" i="6"/>
  <c r="T30" i="6"/>
  <c r="U30" i="6"/>
  <c r="T53" i="6"/>
  <c r="U53" i="6" s="1"/>
  <c r="S49" i="6"/>
  <c r="U49" i="6"/>
  <c r="T7" i="6"/>
  <c r="U7" i="6"/>
  <c r="S50" i="6"/>
  <c r="T18" i="6"/>
  <c r="S11" i="6"/>
  <c r="T11" i="6"/>
  <c r="T10" i="6"/>
  <c r="S10" i="6"/>
  <c r="T8" i="6"/>
  <c r="U8" i="6" s="1"/>
  <c r="T23" i="6"/>
  <c r="U23" i="6" s="1"/>
  <c r="S28" i="6"/>
  <c r="S12" i="6"/>
  <c r="T34" i="6"/>
  <c r="U34" i="6" s="1"/>
  <c r="S34" i="6"/>
  <c r="S24" i="6"/>
  <c r="T24" i="6"/>
  <c r="S37" i="6"/>
  <c r="T37" i="6"/>
  <c r="U37" i="6" s="1"/>
  <c r="U24" i="6"/>
  <c r="U11" i="6"/>
  <c r="U10" i="6"/>
  <c r="T29" i="6" l="1"/>
  <c r="S29" i="6"/>
  <c r="T13" i="6"/>
  <c r="S13" i="6"/>
  <c r="T51" i="6"/>
  <c r="S51" i="6"/>
  <c r="S38" i="6"/>
  <c r="T38" i="6"/>
  <c r="U38" i="6" s="1"/>
  <c r="S6" i="6"/>
  <c r="T6" i="6"/>
  <c r="U6" i="6" s="1"/>
  <c r="S45" i="6"/>
  <c r="T45" i="6"/>
  <c r="U45" i="6" s="1"/>
  <c r="T48" i="6"/>
  <c r="S48" i="6"/>
  <c r="S16" i="6"/>
  <c r="T16" i="6"/>
  <c r="U16" i="6" s="1"/>
  <c r="S35" i="6"/>
  <c r="T35" i="6"/>
  <c r="U35" i="6" s="1"/>
  <c r="S55" i="6"/>
  <c r="T55" i="6"/>
  <c r="U55" i="6" s="1"/>
  <c r="S54" i="6"/>
  <c r="T54" i="6"/>
  <c r="U54" i="6" s="1"/>
  <c r="T58" i="6"/>
  <c r="S58" i="6"/>
  <c r="S41" i="6"/>
  <c r="T41" i="6"/>
  <c r="U41" i="6" s="1"/>
  <c r="S56" i="6"/>
  <c r="T56" i="6"/>
  <c r="U56" i="6" s="1"/>
  <c r="U33" i="6"/>
  <c r="T25" i="6"/>
  <c r="S25" i="6"/>
  <c r="T32" i="6"/>
  <c r="S32" i="6"/>
  <c r="U47" i="6"/>
  <c r="T57" i="6"/>
  <c r="S57" i="6"/>
  <c r="S19" i="6"/>
  <c r="T19" i="6"/>
  <c r="U19" i="6" s="1"/>
  <c r="U40" i="6"/>
  <c r="T22" i="6"/>
  <c r="S22" i="6"/>
  <c r="S52" i="6"/>
  <c r="T52" i="6"/>
  <c r="U52" i="6" s="1"/>
  <c r="S46" i="6"/>
  <c r="T46" i="6"/>
  <c r="U46" i="6" s="1"/>
  <c r="T39" i="6"/>
  <c r="U39" i="6" s="1"/>
  <c r="S39" i="6"/>
  <c r="T36" i="6"/>
  <c r="S36" i="6"/>
  <c r="R29" i="6"/>
  <c r="R15" i="6"/>
  <c r="R6" i="6"/>
  <c r="N32" i="6"/>
  <c r="S42" i="6"/>
  <c r="U42" i="6" s="1"/>
  <c r="R8" i="6"/>
  <c r="R24" i="6"/>
  <c r="T44" i="6"/>
  <c r="U44" i="6" s="1"/>
  <c r="N28" i="6"/>
  <c r="T20" i="6"/>
  <c r="U20" i="6" s="1"/>
  <c r="Q14" i="6"/>
  <c r="N51" i="6"/>
  <c r="S33" i="6"/>
  <c r="S31" i="6"/>
  <c r="U31" i="6" s="1"/>
  <c r="N48" i="6"/>
  <c r="S40" i="6"/>
  <c r="N41" i="6"/>
  <c r="Q17" i="6"/>
  <c r="T15" i="6"/>
  <c r="U15" i="6" s="1"/>
  <c r="N6" i="6"/>
  <c r="Q11" i="6"/>
  <c r="R26" i="6"/>
  <c r="R28" i="6"/>
  <c r="R5" i="6"/>
  <c r="Q35" i="6"/>
  <c r="R52" i="6"/>
  <c r="U51" i="6" l="1"/>
  <c r="U25" i="6"/>
  <c r="U48" i="6"/>
  <c r="U22" i="6"/>
  <c r="U58" i="6"/>
  <c r="U13" i="6"/>
  <c r="U36" i="6"/>
  <c r="U57" i="6"/>
  <c r="U32" i="6"/>
  <c r="U29" i="6"/>
</calcChain>
</file>

<file path=xl/sharedStrings.xml><?xml version="1.0" encoding="utf-8"?>
<sst xmlns="http://schemas.openxmlformats.org/spreadsheetml/2006/main" count="733" uniqueCount="159">
  <si>
    <t>g DM/m2/yr</t>
  </si>
  <si>
    <t>g C/m2/yr</t>
  </si>
  <si>
    <t>E</t>
  </si>
  <si>
    <t>A</t>
  </si>
  <si>
    <t>g DM/m2</t>
  </si>
  <si>
    <t>g C /m2</t>
  </si>
  <si>
    <t>LAI</t>
  </si>
  <si>
    <t>LAD</t>
  </si>
  <si>
    <t>gC/m2</t>
  </si>
  <si>
    <t>CANOPY</t>
  </si>
  <si>
    <t>year</t>
  </si>
  <si>
    <t>plot</t>
  </si>
  <si>
    <t>GWdm</t>
  </si>
  <si>
    <t>GCRdm</t>
  </si>
  <si>
    <t>GLdm</t>
  </si>
  <si>
    <t>GFRdm</t>
  </si>
  <si>
    <t>NPPdm</t>
  </si>
  <si>
    <t>GWc</t>
  </si>
  <si>
    <t>GCRc</t>
  </si>
  <si>
    <t>GLc</t>
  </si>
  <si>
    <t>GFRc</t>
  </si>
  <si>
    <t>NPPc</t>
  </si>
  <si>
    <t>DRW</t>
  </si>
  <si>
    <t>DMCR</t>
  </si>
  <si>
    <t>DML</t>
  </si>
  <si>
    <t>DMFR</t>
  </si>
  <si>
    <t>CW</t>
  </si>
  <si>
    <t>CCR</t>
  </si>
  <si>
    <t>CL</t>
  </si>
  <si>
    <t>CFR</t>
  </si>
  <si>
    <t>CLLFALL</t>
  </si>
  <si>
    <t>CRLIN</t>
  </si>
  <si>
    <t>CWIN</t>
  </si>
  <si>
    <t>DMLLFALL</t>
  </si>
  <si>
    <t>DMRLIN</t>
  </si>
  <si>
    <t>DMWIN</t>
  </si>
  <si>
    <t>LMAdm</t>
  </si>
  <si>
    <t>LMAc</t>
  </si>
  <si>
    <t>Grand Total</t>
  </si>
  <si>
    <t>CO2</t>
  </si>
  <si>
    <t>Average of GWdm</t>
  </si>
  <si>
    <t>Data</t>
  </si>
  <si>
    <t>Average of GCRdm</t>
  </si>
  <si>
    <t>Average of GLdm</t>
  </si>
  <si>
    <t>Average of GFRdm</t>
  </si>
  <si>
    <t>Average of GWc</t>
  </si>
  <si>
    <t>Average of GCRc</t>
  </si>
  <si>
    <t>Average of GLc</t>
  </si>
  <si>
    <t>Average of GFRc</t>
  </si>
  <si>
    <t>Average of NPPc</t>
  </si>
  <si>
    <t>NCAN</t>
  </si>
  <si>
    <t>NWOOD</t>
  </si>
  <si>
    <t>NFR</t>
  </si>
  <si>
    <t>NLLITIN</t>
  </si>
  <si>
    <t>NRLITIN</t>
  </si>
  <si>
    <t>DRY MATTER</t>
  </si>
  <si>
    <t>CARBON</t>
  </si>
  <si>
    <t>NITROGEN</t>
  </si>
  <si>
    <t>gN/m2/yr</t>
  </si>
  <si>
    <t>GROWTH</t>
  </si>
  <si>
    <t>BIOMASS</t>
  </si>
  <si>
    <t>NL_dm</t>
  </si>
  <si>
    <t>NFR_dm</t>
  </si>
  <si>
    <t>C_NL</t>
  </si>
  <si>
    <t>C_NFR</t>
  </si>
  <si>
    <t>NW_dm</t>
  </si>
  <si>
    <t>gN/gDW</t>
  </si>
  <si>
    <t>gN/m2</t>
  </si>
  <si>
    <t>N content</t>
  </si>
  <si>
    <t>N per DM</t>
  </si>
  <si>
    <t>C:N</t>
  </si>
  <si>
    <t>m2-day/m2</t>
  </si>
  <si>
    <t>m2/m2</t>
  </si>
  <si>
    <t>N in production</t>
  </si>
  <si>
    <t>NGL</t>
  </si>
  <si>
    <t>NGW</t>
  </si>
  <si>
    <t>NGFR</t>
  </si>
  <si>
    <t>NUP</t>
  </si>
  <si>
    <t>Nprodc</t>
  </si>
  <si>
    <t>NUEdm</t>
  </si>
  <si>
    <t>Nproddm</t>
  </si>
  <si>
    <t>NUEc</t>
  </si>
  <si>
    <t>MRT</t>
  </si>
  <si>
    <t>CALCULATIONS</t>
  </si>
  <si>
    <t>APAR</t>
  </si>
  <si>
    <t>MJ/m2/yr</t>
  </si>
  <si>
    <t>Average of DMLLFALL</t>
  </si>
  <si>
    <t>Average of DMRLIN</t>
  </si>
  <si>
    <t>Average of DMWIN</t>
  </si>
  <si>
    <t>Average of CLLFALL</t>
  </si>
  <si>
    <t>Average of CRLIN</t>
  </si>
  <si>
    <t>Average of CWIN</t>
  </si>
  <si>
    <t>Average of NLLITIN</t>
  </si>
  <si>
    <t>Average of NRLITIN</t>
  </si>
  <si>
    <t>Average of NPPdm</t>
  </si>
  <si>
    <t>Average of DRW</t>
  </si>
  <si>
    <t>Average of DMCR</t>
  </si>
  <si>
    <t>Average of DML</t>
  </si>
  <si>
    <t>Average of DMFR</t>
  </si>
  <si>
    <t>Average of CW</t>
  </si>
  <si>
    <t>Average of CCR</t>
  </si>
  <si>
    <t>Average of CL</t>
  </si>
  <si>
    <t>Average of CFR</t>
  </si>
  <si>
    <t>Average of LAI</t>
  </si>
  <si>
    <t>Average of LAD</t>
  </si>
  <si>
    <t>Average of LMAdm</t>
  </si>
  <si>
    <t>Average of LMAc</t>
  </si>
  <si>
    <t>Average of APAR</t>
  </si>
  <si>
    <t>Average of NCAN</t>
  </si>
  <si>
    <t>Average of NWOOD</t>
  </si>
  <si>
    <t>Average of NFR</t>
  </si>
  <si>
    <t>Average of NGL</t>
  </si>
  <si>
    <t>Average of NGW</t>
  </si>
  <si>
    <t>Average of NGFR</t>
  </si>
  <si>
    <t>Average of NL_dm</t>
  </si>
  <si>
    <t>Average of NW_dm</t>
  </si>
  <si>
    <t>Average of NFR_dm</t>
  </si>
  <si>
    <t>Average of C_NL</t>
  </si>
  <si>
    <t>Average of C_NFR</t>
  </si>
  <si>
    <t>Average of NUP</t>
  </si>
  <si>
    <t>Average of Nproddm</t>
  </si>
  <si>
    <t>Average of NUEdm</t>
  </si>
  <si>
    <t>Average of Nprodc</t>
  </si>
  <si>
    <t>Average of NUEc</t>
  </si>
  <si>
    <t>Average of MRT</t>
  </si>
  <si>
    <t>NCR</t>
  </si>
  <si>
    <t>Average of NCR</t>
  </si>
  <si>
    <t>LLFALLdm</t>
  </si>
  <si>
    <t>FRLINdm</t>
  </si>
  <si>
    <t>WINdm</t>
  </si>
  <si>
    <t>LLFALLc</t>
  </si>
  <si>
    <t>FRLINc</t>
  </si>
  <si>
    <t>WINc</t>
  </si>
  <si>
    <t>N_FRLITIN</t>
  </si>
  <si>
    <t>N_LLITIN</t>
  </si>
  <si>
    <t>NPPdm/NUP</t>
  </si>
  <si>
    <t>NPPdm/Ncontent</t>
  </si>
  <si>
    <t>NPPc/Ncontent</t>
  </si>
  <si>
    <t>NPPc/NUP</t>
  </si>
  <si>
    <t>per year</t>
  </si>
  <si>
    <t>Wc</t>
  </si>
  <si>
    <t>CRc</t>
  </si>
  <si>
    <t>Lc</t>
  </si>
  <si>
    <t>FRc</t>
  </si>
  <si>
    <t>Wdm</t>
  </si>
  <si>
    <t>CRdm</t>
  </si>
  <si>
    <t>Ldm</t>
  </si>
  <si>
    <t>FRdm</t>
  </si>
  <si>
    <t>Total C plant</t>
  </si>
  <si>
    <t>Total N plant</t>
  </si>
  <si>
    <t>g/m2</t>
  </si>
  <si>
    <t>amb</t>
  </si>
  <si>
    <t>elev</t>
  </si>
  <si>
    <t>Nv</t>
  </si>
  <si>
    <t>qv</t>
  </si>
  <si>
    <t>a</t>
  </si>
  <si>
    <t>e</t>
  </si>
  <si>
    <t>C:N plant</t>
  </si>
  <si>
    <t>NW_dm corrected 12/12/11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</si>
</sst>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0"/>
    <numFmt numFmtId="166" formatCode="0.000"/>
    <numFmt numFmtId="167" formatCode="0.0000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2"/>
      <name val="Arial Narrow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 style="thin">
        <color indexed="65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5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76">
    <xf numFmtId="0" fontId="0" fillId="0" borderId="0" xfId="0"/>
    <xf numFmtId="1" fontId="0" fillId="0" borderId="0" xfId="0" applyNumberFormat="1"/>
    <xf numFmtId="1" fontId="3" fillId="0" borderId="0" xfId="0" applyNumberFormat="1" applyFont="1" applyAlignment="1">
      <alignment horizontal="right" vertical="center" wrapText="1"/>
    </xf>
    <xf numFmtId="1" fontId="1" fillId="0" borderId="0" xfId="0" applyNumberFormat="1" applyFont="1"/>
    <xf numFmtId="164" fontId="0" fillId="0" borderId="0" xfId="0" applyNumberFormat="1"/>
    <xf numFmtId="2" fontId="0" fillId="0" borderId="0" xfId="0" applyNumberFormat="1"/>
    <xf numFmtId="0" fontId="6" fillId="0" borderId="0" xfId="0" applyFont="1"/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164" fontId="6" fillId="0" borderId="0" xfId="0" applyNumberFormat="1" applyFont="1"/>
    <xf numFmtId="164" fontId="2" fillId="0" borderId="0" xfId="0" applyNumberFormat="1" applyFont="1"/>
    <xf numFmtId="1" fontId="2" fillId="0" borderId="0" xfId="0" applyNumberFormat="1" applyFont="1"/>
    <xf numFmtId="2" fontId="2" fillId="0" borderId="0" xfId="0" applyNumberFormat="1" applyFont="1"/>
    <xf numFmtId="165" fontId="0" fillId="0" borderId="0" xfId="0" applyNumberFormat="1"/>
    <xf numFmtId="0" fontId="0" fillId="4" borderId="0" xfId="0" applyFill="1"/>
    <xf numFmtId="0" fontId="0" fillId="5" borderId="0" xfId="0" applyFill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" xfId="0" pivotButton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6" borderId="0" xfId="0" applyFill="1"/>
    <xf numFmtId="0" fontId="0" fillId="7" borderId="0" xfId="0" applyFill="1"/>
    <xf numFmtId="0" fontId="0" fillId="8" borderId="0" xfId="0" applyFill="1"/>
    <xf numFmtId="1" fontId="4" fillId="0" borderId="0" xfId="0" applyNumberFormat="1" applyFont="1" applyAlignment="1">
      <alignment horizontal="right" vertical="center" wrapText="1"/>
    </xf>
    <xf numFmtId="2" fontId="4" fillId="0" borderId="0" xfId="0" applyNumberFormat="1" applyFont="1" applyAlignment="1">
      <alignment horizontal="right" vertical="center" wrapText="1"/>
    </xf>
    <xf numFmtId="2" fontId="4" fillId="0" borderId="0" xfId="2" applyNumberFormat="1" applyFont="1" applyAlignment="1">
      <alignment horizontal="right" vertical="center" wrapText="1"/>
    </xf>
    <xf numFmtId="2" fontId="4" fillId="0" borderId="0" xfId="1" applyNumberFormat="1" applyFont="1" applyAlignment="1">
      <alignment horizontal="right" vertical="center" wrapText="1"/>
    </xf>
    <xf numFmtId="2" fontId="0" fillId="0" borderId="0" xfId="0" applyNumberFormat="1" applyAlignment="1">
      <alignment horizontal="right"/>
    </xf>
    <xf numFmtId="2" fontId="5" fillId="0" borderId="0" xfId="0" applyNumberFormat="1" applyFont="1"/>
    <xf numFmtId="2" fontId="1" fillId="0" borderId="0" xfId="0" applyNumberFormat="1" applyFont="1"/>
    <xf numFmtId="14" fontId="0" fillId="0" borderId="0" xfId="0" applyNumberFormat="1"/>
    <xf numFmtId="0" fontId="0" fillId="0" borderId="14" xfId="0" applyBorder="1"/>
    <xf numFmtId="0" fontId="0" fillId="0" borderId="15" xfId="0" applyBorder="1"/>
    <xf numFmtId="0" fontId="0" fillId="0" borderId="16" xfId="0" applyBorder="1"/>
    <xf numFmtId="2" fontId="0" fillId="0" borderId="1" xfId="0" applyNumberFormat="1" applyBorder="1"/>
    <xf numFmtId="2" fontId="0" fillId="0" borderId="8" xfId="0" applyNumberFormat="1" applyBorder="1"/>
    <xf numFmtId="2" fontId="0" fillId="0" borderId="9" xfId="0" applyNumberFormat="1" applyBorder="1"/>
    <xf numFmtId="2" fontId="0" fillId="0" borderId="6" xfId="0" applyNumberFormat="1" applyBorder="1"/>
    <xf numFmtId="2" fontId="0" fillId="0" borderId="11" xfId="0" applyNumberFormat="1" applyBorder="1"/>
    <xf numFmtId="2" fontId="0" fillId="0" borderId="7" xfId="0" applyNumberFormat="1" applyBorder="1"/>
    <xf numFmtId="2" fontId="0" fillId="0" borderId="10" xfId="0" applyNumberFormat="1" applyBorder="1"/>
    <xf numFmtId="2" fontId="0" fillId="0" borderId="12" xfId="0" applyNumberFormat="1" applyBorder="1"/>
    <xf numFmtId="2" fontId="0" fillId="0" borderId="14" xfId="0" applyNumberFormat="1" applyBorder="1"/>
    <xf numFmtId="2" fontId="0" fillId="0" borderId="15" xfId="0" applyNumberFormat="1" applyBorder="1"/>
    <xf numFmtId="2" fontId="0" fillId="0" borderId="16" xfId="0" applyNumberFormat="1" applyBorder="1"/>
    <xf numFmtId="14" fontId="0" fillId="0" borderId="0" xfId="0" applyNumberFormat="1" applyAlignment="1">
      <alignment horizontal="right"/>
    </xf>
    <xf numFmtId="0" fontId="1" fillId="0" borderId="0" xfId="0" applyFont="1"/>
    <xf numFmtId="166" fontId="0" fillId="0" borderId="0" xfId="0" applyNumberFormat="1"/>
    <xf numFmtId="164" fontId="1" fillId="0" borderId="0" xfId="0" applyNumberFormat="1" applyFont="1"/>
    <xf numFmtId="0" fontId="0" fillId="4" borderId="0" xfId="0" applyFill="1" applyAlignment="1">
      <alignment horizontal="right"/>
    </xf>
    <xf numFmtId="0" fontId="0" fillId="8" borderId="0" xfId="0" applyFill="1" applyAlignment="1">
      <alignment horizontal="right"/>
    </xf>
    <xf numFmtId="0" fontId="6" fillId="0" borderId="0" xfId="0" applyFont="1" applyAlignment="1">
      <alignment horizontal="right"/>
    </xf>
    <xf numFmtId="0" fontId="0" fillId="9" borderId="0" xfId="0" applyFill="1"/>
    <xf numFmtId="2" fontId="0" fillId="9" borderId="0" xfId="0" applyNumberFormat="1" applyFill="1"/>
    <xf numFmtId="2" fontId="1" fillId="9" borderId="0" xfId="0" applyNumberFormat="1" applyFont="1" applyFill="1"/>
    <xf numFmtId="1" fontId="0" fillId="9" borderId="0" xfId="0" applyNumberFormat="1" applyFill="1"/>
    <xf numFmtId="1" fontId="1" fillId="9" borderId="0" xfId="0" applyNumberFormat="1" applyFont="1" applyFill="1"/>
    <xf numFmtId="0" fontId="9" fillId="0" borderId="0" xfId="0" applyFont="1" applyAlignment="1">
      <alignment horizontal="right"/>
    </xf>
    <xf numFmtId="167" fontId="0" fillId="0" borderId="0" xfId="0" applyNumberFormat="1"/>
    <xf numFmtId="166" fontId="8" fillId="0" borderId="0" xfId="0" applyNumberFormat="1" applyFont="1"/>
    <xf numFmtId="164" fontId="1" fillId="9" borderId="0" xfId="0" applyNumberFormat="1" applyFont="1" applyFill="1"/>
    <xf numFmtId="1" fontId="2" fillId="9" borderId="0" xfId="0" applyNumberFormat="1" applyFont="1" applyFill="1"/>
    <xf numFmtId="1" fontId="4" fillId="9" borderId="0" xfId="0" applyNumberFormat="1" applyFont="1" applyFill="1" applyAlignment="1">
      <alignment horizontal="right" vertical="center" wrapText="1"/>
    </xf>
    <xf numFmtId="0" fontId="0" fillId="0" borderId="0" xfId="0" applyFill="1"/>
  </cellXfs>
  <cellStyles count="3">
    <cellStyle name="Normal" xfId="0" builtinId="0"/>
    <cellStyle name="Normal 2" xfId="1" xr:uid="{00000000-0005-0000-0000-000001000000}"/>
    <cellStyle name="Normal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5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Relationship Id="rId14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ich Norby" refreshedDate="40447.812859143516" createdVersion="1" refreshedVersion="2" recordCount="55" upgradeOnRefresh="1" xr:uid="{00000000-000A-0000-FFFF-FFFF00000000}">
  <cacheSource type="worksheet">
    <worksheetSource name="litter"/>
  </cacheSource>
  <cacheFields count="11">
    <cacheField name="year" numFmtId="0">
      <sharedItems containsSemiMixedTypes="0" containsString="0" containsNumber="1" containsInteger="1" minValue="1998" maxValue="2008" count="11">
        <n v="1998"/>
        <n v="1999"/>
        <n v="2000"/>
        <n v="2001"/>
        <n v="2002"/>
        <n v="2003"/>
        <n v="2004"/>
        <n v="2005"/>
        <n v="2006"/>
        <n v="2007"/>
        <n v="2008"/>
      </sharedItems>
    </cacheField>
    <cacheField name="plot" numFmtId="0">
      <sharedItems containsSemiMixedTypes="0" containsString="0" containsNumber="1" containsInteger="1" minValue="1" maxValue="5" count="5">
        <n v="1"/>
        <n v="2"/>
        <n v="3"/>
        <n v="4"/>
        <n v="5"/>
      </sharedItems>
    </cacheField>
    <cacheField name="CO2" numFmtId="0">
      <sharedItems count="2">
        <s v="E"/>
        <s v="A"/>
      </sharedItems>
    </cacheField>
    <cacheField name="DMLLFALL" numFmtId="0">
      <sharedItems containsSemiMixedTypes="0" containsString="0" containsNumber="1" minValue="333.36144578313252" maxValue="570.84615384615381"/>
    </cacheField>
    <cacheField name="DMRLIN" numFmtId="0">
      <sharedItems containsSemiMixedTypes="0" containsString="0" containsNumber="1" minValue="35.052636544559348" maxValue="901.53266021879358"/>
    </cacheField>
    <cacheField name="DMWIN" numFmtId="0">
      <sharedItems containsSemiMixedTypes="0" containsString="0" containsNumber="1" minValue="8.9285714285714288" maxValue="575.26878400714418"/>
    </cacheField>
    <cacheField name="CLLFALL" numFmtId="0">
      <sharedItems containsSemiMixedTypes="0" containsString="0" containsNumber="1" minValue="154.34634939759036" maxValue="264.30176923076925"/>
    </cacheField>
    <cacheField name="CRLIN" numFmtId="0">
      <sharedItems containsSemiMixedTypes="0" containsString="0" containsNumber="1" minValue="16.019054900863622" maxValue="412.0004257199887"/>
    </cacheField>
    <cacheField name="CWIN" numFmtId="0">
      <sharedItems containsSemiMixedTypes="0" containsString="0" containsNumber="1" minValue="4.2053571428571423" maxValue="270.95159726736489"/>
    </cacheField>
    <cacheField name="NLLITIN" numFmtId="0">
      <sharedItems containsSemiMixedTypes="0" containsString="0" containsNumber="1" minValue="2.3740018770198152" maxValue="4.4297612000000006"/>
    </cacheField>
    <cacheField name="NRLITIN" numFmtId="0">
      <sharedItems containsSemiMixedTypes="0" containsString="0" containsNumber="1" minValue="0.28715346963619404" maxValue="5.155386545154463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ich Norby" refreshedDate="40447.853208564811" createdVersion="1" refreshedVersion="2" recordCount="55" upgradeOnRefresh="1" xr:uid="{00000000-000A-0000-FFFF-FFFF01000000}">
  <cacheSource type="worksheet">
    <worksheetSource name="DryMass"/>
  </cacheSource>
  <cacheFields count="12">
    <cacheField name="year" numFmtId="0">
      <sharedItems containsSemiMixedTypes="0" containsString="0" containsNumber="1" containsInteger="1" minValue="1998" maxValue="2008" count="11">
        <n v="1998"/>
        <n v="1999"/>
        <n v="2000"/>
        <n v="2001"/>
        <n v="2002"/>
        <n v="2003"/>
        <n v="2004"/>
        <n v="2005"/>
        <n v="2006"/>
        <n v="2007"/>
        <n v="2008"/>
      </sharedItems>
    </cacheField>
    <cacheField name="plot" numFmtId="0">
      <sharedItems containsSemiMixedTypes="0" containsString="0" containsNumber="1" containsInteger="1" minValue="1" maxValue="5" count="5">
        <n v="1"/>
        <n v="2"/>
        <n v="3"/>
        <n v="4"/>
        <n v="5"/>
      </sharedItems>
    </cacheField>
    <cacheField name="CO2" numFmtId="0">
      <sharedItems count="2">
        <s v="E"/>
        <s v="A"/>
      </sharedItems>
    </cacheField>
    <cacheField name="GWdm" numFmtId="0">
      <sharedItems containsSemiMixedTypes="0" containsString="0" containsNumber="1" minValue="381.34441639978877" maxValue="1607.9"/>
    </cacheField>
    <cacheField name="GCRdm" numFmtId="0">
      <sharedItems containsSemiMixedTypes="0" containsString="0" containsNumber="1" minValue="30.572915425715561" maxValue="138.69047680849064"/>
    </cacheField>
    <cacheField name="GLdm" numFmtId="0">
      <sharedItems containsSemiMixedTypes="0" containsString="0" containsNumber="1" minValue="333.36144578313252" maxValue="570.84615384615381"/>
    </cacheField>
    <cacheField name="GFRdm" numFmtId="0">
      <sharedItems containsSemiMixedTypes="0" containsString="0" containsNumber="1" minValue="30.723821703905184" maxValue="1382.4304826223417"/>
    </cacheField>
    <cacheField name="NPPdm" numFmtId="0">
      <sharedItems containsSemiMixedTypes="0" containsString="0" containsNumber="1" minValue="964.70545037754823" maxValue="3220.5585968690016"/>
    </cacheField>
    <cacheField name="DRW" numFmtId="0">
      <sharedItems containsSemiMixedTypes="0" containsString="0" containsNumber="1" minValue="8205.564331487818" maxValue="20078.851091564422"/>
    </cacheField>
    <cacheField name="DMCR" numFmtId="0">
      <sharedItems containsSemiMixedTypes="0" containsString="0" containsNumber="1" minValue="2869.8831264147561" maxValue="3748.7606046107535"/>
    </cacheField>
    <cacheField name="DML" numFmtId="0">
      <sharedItems containsSemiMixedTypes="0" containsString="0" containsNumber="1" minValue="384.69571040517553" maxValue="594.85124400744996"/>
    </cacheField>
    <cacheField name="DMFR" numFmtId="0">
      <sharedItems containsSemiMixedTypes="0" containsString="0" containsNumber="1" minValue="15.7" maxValue="1186.433656666936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ich Norby" refreshedDate="40447.894923148146" createdVersion="1" refreshedVersion="2" recordCount="55" upgradeOnRefresh="1" xr:uid="{00000000-000A-0000-FFFF-FFFF02000000}">
  <cacheSource type="worksheet">
    <worksheetSource name="carbon"/>
  </cacheSource>
  <cacheFields count="12">
    <cacheField name="year" numFmtId="0">
      <sharedItems containsSemiMixedTypes="0" containsString="0" containsNumber="1" containsInteger="1" minValue="1998" maxValue="2008" count="11">
        <n v="1998"/>
        <n v="1999"/>
        <n v="2000"/>
        <n v="2001"/>
        <n v="2002"/>
        <n v="2003"/>
        <n v="2004"/>
        <n v="2005"/>
        <n v="2006"/>
        <n v="2007"/>
        <n v="2008"/>
      </sharedItems>
    </cacheField>
    <cacheField name="plot" numFmtId="0">
      <sharedItems containsSemiMixedTypes="0" containsString="0" containsNumber="1" containsInteger="1" minValue="1" maxValue="5" count="5">
        <n v="1"/>
        <n v="2"/>
        <n v="3"/>
        <n v="4"/>
        <n v="5"/>
      </sharedItems>
    </cacheField>
    <cacheField name="CO2" numFmtId="0">
      <sharedItems count="2">
        <s v="E"/>
        <s v="A"/>
      </sharedItems>
    </cacheField>
    <cacheField name="GWc" numFmtId="0">
      <sharedItems containsSemiMixedTypes="0" containsString="0" containsNumber="1" minValue="179.61322012430051" maxValue="757.32090000000005"/>
    </cacheField>
    <cacheField name="GCRc" numFmtId="0">
      <sharedItems containsSemiMixedTypes="0" containsString="0" containsNumber="1" minValue="14.399843165512028" maxValue="65.323214576799089"/>
    </cacheField>
    <cacheField name="GLc" numFmtId="0">
      <sharedItems containsSemiMixedTypes="0" containsString="0" containsNumber="1" minValue="154.34634939759036" maxValue="264.30176923076925"/>
    </cacheField>
    <cacheField name="GFRc" numFmtId="0">
      <sharedItems containsSemiMixedTypes="0" containsString="0" containsNumber="1" minValue="14.040786518684669" maxValue="631.77073055841015"/>
    </cacheField>
    <cacheField name="NPPc" numFmtId="0">
      <sharedItems containsSemiMixedTypes="0" containsString="0" containsNumber="1" minValue="449.101451929635" maxValue="1493.4908426249972"/>
    </cacheField>
    <cacheField name="CW" numFmtId="0">
      <sharedItems containsSemiMixedTypes="0" containsString="0" containsNumber="1" minValue="3864.8208001307621" maxValue="9457.1388641268422"/>
    </cacheField>
    <cacheField name="CCR" numFmtId="0">
      <sharedItems containsSemiMixedTypes="0" containsString="0" containsNumber="1" minValue="1351.7149525413502" maxValue="1765.6662447716649"/>
    </cacheField>
    <cacheField name="CL" numFmtId="0">
      <sharedItems containsSemiMixedTypes="0" containsString="0" containsNumber="1" minValue="178.11411391759628" maxValue="275.41612597544935"/>
    </cacheField>
    <cacheField name="CFR" numFmtId="0">
      <sharedItems containsSemiMixedTypes="0" containsString="0" containsNumber="1" minValue="7.1749000000000001" maxValue="542.2001810967899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ich Norby" refreshedDate="40447.939212268517" createdVersion="1" refreshedVersion="2" recordCount="55" upgradeOnRefresh="1" xr:uid="{00000000-000A-0000-FFFF-FFFF03000000}">
  <cacheSource type="worksheet">
    <worksheetSource name="lai"/>
  </cacheSource>
  <cacheFields count="8">
    <cacheField name="year" numFmtId="0">
      <sharedItems containsSemiMixedTypes="0" containsString="0" containsNumber="1" containsInteger="1" minValue="1998" maxValue="2008" count="11">
        <n v="1998"/>
        <n v="1999"/>
        <n v="2000"/>
        <n v="2001"/>
        <n v="2002"/>
        <n v="2003"/>
        <n v="2004"/>
        <n v="2005"/>
        <n v="2006"/>
        <n v="2007"/>
        <n v="2008"/>
      </sharedItems>
    </cacheField>
    <cacheField name="plot" numFmtId="0">
      <sharedItems containsSemiMixedTypes="0" containsString="0" containsNumber="1" containsInteger="1" minValue="1" maxValue="5" count="5">
        <n v="1"/>
        <n v="2"/>
        <n v="3"/>
        <n v="4"/>
        <n v="5"/>
      </sharedItems>
    </cacheField>
    <cacheField name="CO2" numFmtId="0">
      <sharedItems count="2">
        <s v="E"/>
        <s v="A"/>
      </sharedItems>
    </cacheField>
    <cacheField name="LAI" numFmtId="0">
      <sharedItems containsSemiMixedTypes="0" containsString="0" containsNumber="1" minValue="3.903" maxValue="7.351454350722225"/>
    </cacheField>
    <cacheField name="LAD" numFmtId="0">
      <sharedItems containsSemiMixedTypes="0" containsString="0" containsNumber="1" minValue="520.9" maxValue="1053.1987202834327"/>
    </cacheField>
    <cacheField name="LMAdm" numFmtId="0">
      <sharedItems containsSemiMixedTypes="0" containsString="0" containsNumber="1" minValue="71.67773462751282" maxValue="113.82401509790046"/>
    </cacheField>
    <cacheField name="LMAc" numFmtId="0">
      <sharedItems containsSemiMixedTypes="0" containsString="0" containsNumber="1" minValue="33.186791132538438" maxValue="52.700518990327907"/>
    </cacheField>
    <cacheField name="APAR" numFmtId="0">
      <sharedItems containsString="0" containsBlank="1" containsNumber="1" minValue="1108.1114782608704" maxValue="1358.7689347826094" count="26">
        <m/>
        <n v="1314.8461086956529"/>
        <n v="1328.3874130434788"/>
        <n v="1271.6808913043485"/>
        <n v="1303.9026304347833"/>
        <n v="1358.7689347826094"/>
        <n v="1258.1622826086948"/>
        <n v="1288.1035869565212"/>
        <n v="1239.216630434782"/>
        <n v="1257.9970652173906"/>
        <n v="1287.7883695652167"/>
        <n v="1108.1114782608704"/>
        <n v="1134.2419130434791"/>
        <n v="1134.3462608695659"/>
        <n v="1116.5984347826095"/>
        <n v="1111.6571304347835"/>
        <n v="1179.523151775024"/>
        <n v="1197.0481503060487"/>
        <n v="1218.3457998038107"/>
        <n v="1208.7924923853623"/>
        <n v="1187.5601235488236"/>
        <n v="1288.135130434782"/>
        <n v="1296.1330386803024"/>
        <n v="1282.0353666522803"/>
        <n v="1303.0286086956517"/>
        <n v="1294.9003478260863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orby, Richard J." refreshedDate="40889.700106018521" createdVersion="1" refreshedVersion="4" recordCount="55" upgradeOnRefresh="1" xr:uid="{00000000-000A-0000-FFFF-FFFF04000000}">
  <cacheSource type="worksheet">
    <worksheetSource name="nitrogen"/>
  </cacheSource>
  <cacheFields count="21">
    <cacheField name="year" numFmtId="0">
      <sharedItems containsSemiMixedTypes="0" containsString="0" containsNumber="1" containsInteger="1" minValue="1998" maxValue="2008" count="11">
        <n v="1998"/>
        <n v="1999"/>
        <n v="2000"/>
        <n v="2001"/>
        <n v="2002"/>
        <n v="2003"/>
        <n v="2004"/>
        <n v="2005"/>
        <n v="2006"/>
        <n v="2007"/>
        <n v="2008"/>
      </sharedItems>
    </cacheField>
    <cacheField name="plot" numFmtId="0">
      <sharedItems containsSemiMixedTypes="0" containsString="0" containsNumber="1" containsInteger="1" minValue="1" maxValue="5"/>
    </cacheField>
    <cacheField name="CO2" numFmtId="0">
      <sharedItems count="2">
        <s v="E"/>
        <s v="A"/>
      </sharedItems>
    </cacheField>
    <cacheField name="NCAN" numFmtId="0">
      <sharedItems containsSemiMixedTypes="0" containsString="0" containsNumber="1" minValue="4.7992100000000004" maxValue="9.0111488038561944"/>
    </cacheField>
    <cacheField name="NWOOD" numFmtId="0">
      <sharedItems containsSemiMixedTypes="0" containsString="0" containsNumber="1" minValue="8.0697092841170033" maxValue="30.999471905936154"/>
    </cacheField>
    <cacheField name="NCR" numFmtId="0">
      <sharedItems containsSemiMixedTypes="0" containsString="0" containsNumber="1" minValue="2.9529448147590784" maxValue="6.5176836350990524"/>
    </cacheField>
    <cacheField name="NFR" numFmtId="0">
      <sharedItems containsSemiMixedTypes="0" containsString="0" containsNumber="1" minValue="0.14000000000000001" maxValue="5.8180865642902146"/>
    </cacheField>
    <cacheField name="NGL" numFmtId="0">
      <sharedItems containsSemiMixedTypes="0" containsString="0" containsNumber="1" minValue="4.7992100000000004" maxValue="9.0111488038561944"/>
    </cacheField>
    <cacheField name="NGW" numFmtId="0">
      <sharedItems containsSemiMixedTypes="0" containsString="0" containsNumber="1" minValue="0.34461003980521687" maxValue="2.455239245178892"/>
    </cacheField>
    <cacheField name="NGFR" numFmtId="0">
      <sharedItems containsSemiMixedTypes="0" containsString="0" containsNumber="1" minValue="0.23820395366785338" maxValue="7.270572628900565"/>
    </cacheField>
    <cacheField name="NL_dm" numFmtId="0">
      <sharedItems containsSemiMixedTypes="0" containsString="0" containsNumber="1" minValue="1.0056946274851061E-2" maxValue="1.8923297525937816E-2"/>
    </cacheField>
    <cacheField name="NW_dm" numFmtId="0">
      <sharedItems containsSemiMixedTypes="0" containsString="0" containsNumber="1" minValue="8.1916666666666683E-4" maxValue="1.6701760000000002E-3"/>
    </cacheField>
    <cacheField name="NFR_dm" numFmtId="0">
      <sharedItems containsSemiMixedTypes="0" containsString="0" containsNumber="1" minValue="4.1951664386684906E-3" maxValue="9.118653104382788E-3"/>
    </cacheField>
    <cacheField name="C_NL" numFmtId="0">
      <sharedItems containsSemiMixedTypes="0" containsString="0" containsNumber="1" minValue="24.467194439308184" maxValue="46.037831698256419"/>
    </cacheField>
    <cacheField name="C_NFR" numFmtId="0">
      <sharedItems containsSemiMixedTypes="0" containsString="0" containsNumber="1" minValue="50.117050705695512" maxValue="108.93489130434783"/>
    </cacheField>
    <cacheField name="NUP" numFmtId="0">
      <sharedItems containsSemiMixedTypes="0" containsString="0" containsNumber="1" minValue="2.9344204950637214" maxValue="13.022561943202447"/>
    </cacheField>
    <cacheField name="Nproddm" numFmtId="0">
      <sharedItems containsSemiMixedTypes="0" containsString="0" containsNumber="1" minValue="33.140297546927719" maxValue="113.56141239220061"/>
    </cacheField>
    <cacheField name="NUEdm" numFmtId="0">
      <sharedItems containsSemiMixedTypes="0" containsString="0" containsNumber="1" minValue="197.63640417523203" maxValue="383.96131203620592"/>
    </cacheField>
    <cacheField name="Nprodc" numFmtId="0">
      <sharedItems containsSemiMixedTypes="0" containsString="0" containsNumber="1" minValue="15.504327294422408" maxValue="52.958628266262075"/>
    </cacheField>
    <cacheField name="NUEc" numFmtId="0">
      <sharedItems containsSemiMixedTypes="0" containsString="0" containsNumber="1" minValue="92.493400124306589" maxValue="179.43916167621924"/>
    </cacheField>
    <cacheField name="MRT" numFmtId="0">
      <sharedItems containsSemiMixedTypes="0" containsString="0" containsNumber="1" minValue="1.814608403176331" maxValue="10.0947607369660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5">
  <r>
    <x v="0"/>
    <x v="0"/>
    <x v="0"/>
    <n v="361.8566265060241"/>
    <n v="98.144920747122256"/>
    <n v="137.11575091575094"/>
    <n v="167.53961807228916"/>
    <n v="44.852228781434874"/>
    <n v="64.581518681318684"/>
    <n v="3.1553897831325304"/>
    <n v="0.63461302659645002"/>
  </r>
  <r>
    <x v="0"/>
    <x v="1"/>
    <x v="0"/>
    <n v="418.00120481927706"/>
    <n v="137.40300624974947"/>
    <n v="197.90641980936431"/>
    <n v="193.53455783132529"/>
    <n v="62.79317385613551"/>
    <n v="93.213923730210581"/>
    <n v="3.582270325301204"/>
    <n v="0.97893855925357265"/>
  </r>
  <r>
    <x v="0"/>
    <x v="2"/>
    <x v="1"/>
    <n v="333.36144578313252"/>
    <n v="199.12402619350615"/>
    <n v="267.33809523809521"/>
    <n v="154.34634939759036"/>
    <n v="90.999679970432311"/>
    <n v="125.91624285714283"/>
    <n v="3.2869438554216868"/>
    <n v="1.4624173857470879"/>
  </r>
  <r>
    <x v="0"/>
    <x v="3"/>
    <x v="1"/>
    <n v="368.2674698795181"/>
    <n v="104.60175136042504"/>
    <n v="240.18881953643702"/>
    <n v="170.5078385542169"/>
    <n v="47.803000371714248"/>
    <n v="113.12893400166183"/>
    <n v="3.6421652771084343"/>
    <n v="0.73804521922299804"/>
  </r>
  <r>
    <x v="0"/>
    <x v="4"/>
    <x v="1"/>
    <n v="382.01325301204821"/>
    <n v="62.73337317161365"/>
    <n v="125.92490842490844"/>
    <n v="176.87213614457832"/>
    <n v="28.669151539427439"/>
    <n v="59.310631868131871"/>
    <n v="3.6214856385542169"/>
    <n v="0.49144963588909402"/>
  </r>
  <r>
    <x v="1"/>
    <x v="0"/>
    <x v="0"/>
    <n v="475.23308619091745"/>
    <n v="285.60798159358944"/>
    <n v="197.54341439720068"/>
    <n v="220.0329189063948"/>
    <n v="130.52284758827037"/>
    <n v="93.042948181081513"/>
    <n v="3.4413664484310864"/>
    <n v="1.8390018602220588"/>
  </r>
  <r>
    <x v="1"/>
    <x v="1"/>
    <x v="0"/>
    <n v="529.24448563484691"/>
    <n v="245.88693388846426"/>
    <n v="434.52708161251553"/>
    <n v="245.04019684893413"/>
    <n v="112.37032878702817"/>
    <n v="204.6622554394948"/>
    <n v="4.0494763786574861"/>
    <n v="1.5114215117058687"/>
  </r>
  <r>
    <x v="1"/>
    <x v="2"/>
    <x v="1"/>
    <n v="418.48405931417983"/>
    <n v="146.5598819287832"/>
    <n v="54.285714285714292"/>
    <n v="193.75811946246526"/>
    <n v="66.977866041453922"/>
    <n v="25.568571428571431"/>
    <n v="3.5057007483119293"/>
    <n v="1.1210270012664305"/>
  </r>
  <r>
    <x v="1"/>
    <x v="3"/>
    <x v="1"/>
    <n v="462.99860982391107"/>
    <n v="356.80003958475351"/>
    <n v="575.26878400714418"/>
    <n v="214.36835634847083"/>
    <n v="163.05761809023235"/>
    <n v="270.95159726736489"/>
    <n v="3.7621944181120086"/>
    <n v="2.3307782581048624"/>
  </r>
  <r>
    <x v="1"/>
    <x v="4"/>
    <x v="1"/>
    <n v="442.1707136237257"/>
    <n v="171.5573100629415"/>
    <n v="235.82895084879988"/>
    <n v="204.725040407785"/>
    <n v="78.40169069876427"/>
    <n v="111.07543584978474"/>
    <n v="3.6573834741162456"/>
    <n v="1.1359997374971749"/>
  </r>
  <r>
    <x v="2"/>
    <x v="0"/>
    <x v="0"/>
    <n v="526.34538461538466"/>
    <n v="349.76362258880226"/>
    <n v="364.23056763941224"/>
    <n v="243.6979130769231"/>
    <n v="159.84197552308265"/>
    <n v="171.55259735816315"/>
    <n v="3.9671403560439562"/>
    <n v="2.3553393833304495"/>
  </r>
  <r>
    <x v="2"/>
    <x v="1"/>
    <x v="0"/>
    <n v="523.40153846153851"/>
    <n v="151.86542893484122"/>
    <n v="270.35714285714283"/>
    <n v="242.33491230769235"/>
    <n v="69.402501023222442"/>
    <n v="127.33821428571427"/>
    <n v="4.1401061692307701"/>
    <n v="1.0051895911455464"/>
  </r>
  <r>
    <x v="2"/>
    <x v="2"/>
    <x v="1"/>
    <n v="463.90846153846155"/>
    <n v="79.552583064387164"/>
    <n v="164.70707731820852"/>
    <n v="214.7896176923077"/>
    <n v="36.355530460424937"/>
    <n v="77.577033416876205"/>
    <n v="3.7689248868131875"/>
    <n v="0.57200364243168089"/>
  </r>
  <r>
    <x v="2"/>
    <x v="3"/>
    <x v="1"/>
    <n v="479.60307692307686"/>
    <n v="194.98657871900588"/>
    <n v="506.64841009146477"/>
    <n v="222.05622461538459"/>
    <n v="89.108866474585696"/>
    <n v="238.63140115307991"/>
    <n v="4.2554495868131861"/>
    <n v="1.2578396665716038"/>
  </r>
  <r>
    <x v="2"/>
    <x v="4"/>
    <x v="1"/>
    <n v="471.64"/>
    <n v="156.33775829048352"/>
    <n v="220.4459200243783"/>
    <n v="218.36932000000002"/>
    <n v="71.446355538750979"/>
    <n v="103.83002833148217"/>
    <n v="4.2226335259580949"/>
    <n v="1.0495866289857896"/>
  </r>
  <r>
    <x v="3"/>
    <x v="0"/>
    <x v="0"/>
    <n v="504.77871794871788"/>
    <n v="901.53266021879358"/>
    <n v="110.32568236840321"/>
    <n v="233.71254641025638"/>
    <n v="412.0004257199887"/>
    <n v="51.963396395517911"/>
    <n v="3.7875229803418797"/>
    <n v="5.1553865451544638"/>
  </r>
  <r>
    <x v="3"/>
    <x v="1"/>
    <x v="0"/>
    <n v="468.18333333333339"/>
    <n v="243.67368479365172"/>
    <n v="299.11071054116866"/>
    <n v="216.76888333333338"/>
    <n v="111.35887395069884"/>
    <n v="140.88114466489043"/>
    <n v="3.6541709166666676"/>
    <n v="1.6553780604142272"/>
  </r>
  <r>
    <x v="3"/>
    <x v="2"/>
    <x v="1"/>
    <n v="482.63846153846146"/>
    <n v="84.851346607028461"/>
    <n v="142.9223901098901"/>
    <n v="223.46160769230767"/>
    <n v="38.77706539941201"/>
    <n v="67.31644574175823"/>
    <n v="4.0431313406593405"/>
    <n v="0.65305884253365709"/>
  </r>
  <r>
    <x v="3"/>
    <x v="3"/>
    <x v="1"/>
    <n v="444.99102564102566"/>
    <n v="226.25045487678096"/>
    <n v="309.71462974104293"/>
    <n v="206.0308448717949"/>
    <n v="103.39645787868891"/>
    <n v="145.87559060803122"/>
    <n v="3.8784146391941392"/>
    <n v="1.4327048776728175"/>
  </r>
  <r>
    <x v="3"/>
    <x v="4"/>
    <x v="1"/>
    <n v="455.15384615384619"/>
    <n v="746.41175578151388"/>
    <n v="187.58488094773267"/>
    <n v="210.73623076923079"/>
    <n v="341.11017239215187"/>
    <n v="88.352478926382076"/>
    <n v="3.9006684615384621"/>
    <n v="4.2592547401561607"/>
  </r>
  <r>
    <x v="4"/>
    <x v="0"/>
    <x v="0"/>
    <n v="500.47692307692313"/>
    <n v="836.0630348322893"/>
    <n v="317.84546703296706"/>
    <n v="231.72081538461541"/>
    <n v="382.08080691835625"/>
    <n v="149.70521497252747"/>
    <n v="3.3889437362637369"/>
    <n v="4.7065433910723833"/>
  </r>
  <r>
    <x v="4"/>
    <x v="1"/>
    <x v="0"/>
    <n v="484.8453846153846"/>
    <n v="292.01518987289381"/>
    <n v="363.92083250210578"/>
    <n v="224.48341307692309"/>
    <n v="133.45094177191248"/>
    <n v="171.4067121084918"/>
    <n v="3.026820472527473"/>
    <n v="1.8467836613289816"/>
  </r>
  <r>
    <x v="4"/>
    <x v="2"/>
    <x v="1"/>
    <n v="455.59461538461534"/>
    <n v="54.696786461376973"/>
    <n v="148.60508241758239"/>
    <n v="210.94030692307692"/>
    <n v="24.996431412849279"/>
    <n v="69.992993818681299"/>
    <n v="3.3323491868131869"/>
    <n v="0.43149107518975605"/>
  </r>
  <r>
    <x v="4"/>
    <x v="3"/>
    <x v="1"/>
    <n v="478.49538461538458"/>
    <n v="177.16764776129725"/>
    <n v="188.96211260780314"/>
    <n v="221.54336307692307"/>
    <n v="80.965615026912843"/>
    <n v="89.001155038275272"/>
    <n v="3.7049214065934071"/>
    <n v="1.2640721413737621"/>
  </r>
  <r>
    <x v="4"/>
    <x v="4"/>
    <x v="1"/>
    <n v="462.55538461538464"/>
    <n v="363.92734576210245"/>
    <n v="241.10135309162061"/>
    <n v="214.16314307692309"/>
    <n v="166.31479701328084"/>
    <n v="113.5587373061533"/>
    <n v="3.7004430769230772"/>
    <n v="2.3863398429780398"/>
  </r>
  <r>
    <x v="5"/>
    <x v="0"/>
    <x v="0"/>
    <n v="469.25692307692316"/>
    <n v="413.09486342721527"/>
    <n v="107.19940418001522"/>
    <n v="217.26595538461544"/>
    <n v="188.78435258623739"/>
    <n v="50.490919368787168"/>
    <n v="2.9461290364835166"/>
    <n v="2.9886416074693845"/>
  </r>
  <r>
    <x v="5"/>
    <x v="1"/>
    <x v="0"/>
    <n v="492.17253846153852"/>
    <n v="268.27665478020606"/>
    <n v="83.868131868131869"/>
    <n v="227.87588530769236"/>
    <n v="122.60243123455417"/>
    <n v="39.501890109890105"/>
    <n v="3.024681490296703"/>
    <n v="1.9229832942639569"/>
  </r>
  <r>
    <x v="5"/>
    <x v="2"/>
    <x v="1"/>
    <n v="472.2461538461539"/>
    <n v="151.60680473113968"/>
    <n v="190.71001327342188"/>
    <n v="218.64996923076927"/>
    <n v="69.284309762130832"/>
    <n v="89.824416251781699"/>
    <n v="3.5241031912087912"/>
    <n v="1.1627316087766344"/>
  </r>
  <r>
    <x v="5"/>
    <x v="3"/>
    <x v="1"/>
    <n v="505.94076923076926"/>
    <n v="87.031214920631029"/>
    <n v="266.32400382008416"/>
    <n v="234.25057615384617"/>
    <n v="39.773265218728383"/>
    <n v="125.43860579925963"/>
    <n v="3.7684636809890106"/>
    <n v="0.75706211484367281"/>
  </r>
  <r>
    <x v="5"/>
    <x v="4"/>
    <x v="1"/>
    <n v="456.14538461538456"/>
    <n v="217.89523832462291"/>
    <n v="17.090659340659343"/>
    <n v="211.19531307692307"/>
    <n v="99.578123914352673"/>
    <n v="8.0497005494505505"/>
    <n v="3.2377851036263734"/>
    <n v="1.7486729207921399"/>
  </r>
  <r>
    <x v="6"/>
    <x v="0"/>
    <x v="0"/>
    <n v="475.61692307692306"/>
    <n v="652.17144157113535"/>
    <n v="47.53777472527473"/>
    <n v="220.21063538461539"/>
    <n v="298.04234879800885"/>
    <n v="22.390291895604395"/>
    <n v="3.6382656257142849"/>
    <n v="4.4513486036128898"/>
  </r>
  <r>
    <x v="6"/>
    <x v="1"/>
    <x v="0"/>
    <n v="480.6723076923077"/>
    <n v="367.16887557267955"/>
    <n v="154.63598901098899"/>
    <n v="222.55127846153849"/>
    <n v="167.79617613671456"/>
    <n v="72.833550824175816"/>
    <n v="3.816698347179488"/>
    <n v="2.6598250190328403"/>
  </r>
  <r>
    <x v="6"/>
    <x v="2"/>
    <x v="1"/>
    <n v="453.91538461538454"/>
    <n v="188.1430875119413"/>
    <n v="234.66943852512276"/>
    <n v="210.16282307692305"/>
    <n v="85.981390992957174"/>
    <n v="110.52930554533282"/>
    <n v="4.2529926186813176"/>
    <n v="1.1571615204245962"/>
  </r>
  <r>
    <x v="6"/>
    <x v="3"/>
    <x v="1"/>
    <n v="472.76"/>
    <n v="173.34810305541589"/>
    <n v="138.19024725274724"/>
    <n v="218.88788"/>
    <n v="79.22008309632507"/>
    <n v="65.087606456043943"/>
    <n v="4.4297612000000006"/>
    <n v="1.0539342314348252"/>
  </r>
  <r>
    <x v="6"/>
    <x v="4"/>
    <x v="1"/>
    <n v="440.47461538461533"/>
    <n v="403.63486596828875"/>
    <n v="128.0309065934066"/>
    <n v="203.93974692307691"/>
    <n v="184.46113374750797"/>
    <n v="60.302557005494506"/>
    <n v="3.865982774285714"/>
    <n v="2.8349484438003691"/>
  </r>
  <r>
    <x v="7"/>
    <x v="0"/>
    <x v="0"/>
    <n v="538.53846153846155"/>
    <n v="428.41957503718538"/>
    <n v="9.8901098901098905"/>
    <n v="249.34330769230772"/>
    <n v="195.78774579199373"/>
    <n v="4.6582417582417586"/>
    <n v="3.5424082003708746"/>
    <n v="2.3950827183192169"/>
  </r>
  <r>
    <x v="7"/>
    <x v="1"/>
    <x v="0"/>
    <n v="570.84615384615381"/>
    <n v="250.74988028332496"/>
    <n v="15.315934065934064"/>
    <n v="264.30176923076925"/>
    <n v="114.59269528947951"/>
    <n v="7.2138049450549433"/>
    <n v="4.2188362000117756"/>
    <n v="1.9889428838847065"/>
  </r>
  <r>
    <x v="7"/>
    <x v="2"/>
    <x v="1"/>
    <n v="518.69230769230762"/>
    <n v="68.839851572645472"/>
    <n v="19.162087912087912"/>
    <n v="240.15453846153844"/>
    <n v="31.459812168698981"/>
    <n v="9.0253434065934055"/>
    <n v="4.2782788943128649"/>
    <n v="0.6002126196939499"/>
  </r>
  <r>
    <x v="7"/>
    <x v="3"/>
    <x v="1"/>
    <n v="507.07692307692309"/>
    <n v="35.052636544559348"/>
    <n v="8.9285714285714288"/>
    <n v="234.77661538461541"/>
    <n v="16.019054900863622"/>
    <n v="4.2053571428571423"/>
    <n v="4.0924458113720137"/>
    <n v="0.2986570706661279"/>
  </r>
  <r>
    <x v="7"/>
    <x v="4"/>
    <x v="1"/>
    <n v="467.07692307692298"/>
    <n v="243.50771474507007"/>
    <n v="47.802197802197803"/>
    <n v="216.25661538461534"/>
    <n v="111.28302563849702"/>
    <n v="22.514835164835166"/>
    <n v="3.5423272317095336"/>
    <n v="1.8117748923725099"/>
  </r>
  <r>
    <x v="8"/>
    <x v="0"/>
    <x v="0"/>
    <n v="474.43076923076922"/>
    <n v="223.33090634680619"/>
    <n v="59.752747252747255"/>
    <n v="219.66144615384616"/>
    <n v="102.06222420049043"/>
    <n v="28.143543956043956"/>
    <n v="2.4523326461538457"/>
    <n v="1.3660694563495253"/>
  </r>
  <r>
    <x v="8"/>
    <x v="1"/>
    <x v="0"/>
    <n v="514.79999999999995"/>
    <n v="100.48293546572829"/>
    <n v="136.67582417582418"/>
    <n v="238.35239999999999"/>
    <n v="45.920701507837833"/>
    <n v="64.374313186813183"/>
    <n v="2.6870353714285709"/>
    <n v="0.83511942439823039"/>
  </r>
  <r>
    <x v="8"/>
    <x v="2"/>
    <x v="1"/>
    <n v="477.41538461538465"/>
    <n v="47.118931462074372"/>
    <n v="53.36538461538462"/>
    <n v="221.04332307692312"/>
    <n v="21.533351678167989"/>
    <n v="25.135096153846156"/>
    <n v="2.9732748131868134"/>
    <n v="0.36428612013832307"/>
  </r>
  <r>
    <x v="8"/>
    <x v="3"/>
    <x v="1"/>
    <n v="421.7076923076923"/>
    <n v="49.866683517149994"/>
    <n v="47.664835164835161"/>
    <n v="195.25066153846154"/>
    <n v="22.789074367337548"/>
    <n v="22.45013736263736"/>
    <n v="2.7035328730769232"/>
    <n v="0.33948991169771037"/>
  </r>
  <r>
    <x v="8"/>
    <x v="4"/>
    <x v="1"/>
    <n v="441.71538461538461"/>
    <n v="93.26564312311298"/>
    <n v="44.71153846153846"/>
    <n v="204.51422307692309"/>
    <n v="42.622398907262635"/>
    <n v="21.059134615384615"/>
    <n v="2.5002668324175827"/>
    <n v="0.73423460641316618"/>
  </r>
  <r>
    <x v="9"/>
    <x v="0"/>
    <x v="0"/>
    <n v="478.82307692307683"/>
    <n v="205.68525599298849"/>
    <n v="157.81176128396413"/>
    <n v="221.69508461538459"/>
    <n v="93.998161988795744"/>
    <n v="74.329339564747102"/>
    <n v="2.4483602003497453"/>
    <n v="1.2610717910765339"/>
  </r>
  <r>
    <x v="9"/>
    <x v="1"/>
    <x v="0"/>
    <n v="479.93846153846164"/>
    <n v="329.30890845195353"/>
    <n v="286.61090032510094"/>
    <n v="222.21150769230775"/>
    <n v="150.49417116254276"/>
    <n v="134.99373405312252"/>
    <n v="2.7542603556315712"/>
    <n v="1.9130966970463859"/>
  </r>
  <r>
    <x v="9"/>
    <x v="2"/>
    <x v="1"/>
    <n v="446.91538461538471"/>
    <n v="111.3565500842865"/>
    <n v="21.689560439560438"/>
    <n v="206.92182307692312"/>
    <n v="50.88994338851893"/>
    <n v="10.215782967032967"/>
    <n v="2.9096707724418507"/>
    <n v="0.69353896645072466"/>
  </r>
  <r>
    <x v="9"/>
    <x v="3"/>
    <x v="1"/>
    <n v="440.82307692307688"/>
    <n v="39.041434766222004"/>
    <n v="29.814560439560438"/>
    <n v="204.10108461538459"/>
    <n v="17.841935688163456"/>
    <n v="14.042657967032966"/>
    <n v="2.88480116989526"/>
    <n v="0.28715346963619404"/>
  </r>
  <r>
    <x v="9"/>
    <x v="4"/>
    <x v="1"/>
    <n v="455.35384615384606"/>
    <n v="311.52065904573004"/>
    <n v="46.119505494505496"/>
    <n v="210.82883076923073"/>
    <n v="142.36494118389862"/>
    <n v="21.722287087912086"/>
    <n v="2.6841425329078419"/>
    <n v="2.167945455462168"/>
  </r>
  <r>
    <x v="10"/>
    <x v="0"/>
    <x v="0"/>
    <n v="429.17230769230764"/>
    <n v="106.1"/>
    <n v="15.858516483516484"/>
    <n v="198.70677846153845"/>
    <n v="48.487699999999997"/>
    <n v="7.4693612637362632"/>
    <n v="2.3740018770198152"/>
    <n v="0.71"/>
  </r>
  <r>
    <x v="10"/>
    <x v="1"/>
    <x v="0"/>
    <n v="447.27230769230766"/>
    <n v="166.3"/>
    <n v="32.190934065934066"/>
    <n v="207.08707846153845"/>
    <n v="75.999100000000013"/>
    <n v="15.161929945054943"/>
    <n v="2.9214647346990676"/>
    <n v="1.1499999999999999"/>
  </r>
  <r>
    <x v="10"/>
    <x v="2"/>
    <x v="1"/>
    <n v="415.56461538461542"/>
    <n v="163.5"/>
    <n v="9.0109890109890109"/>
    <n v="192.40641692307696"/>
    <n v="74.719499999999996"/>
    <n v="4.2441758241758238"/>
    <n v="2.9912964677064684"/>
    <n v="0.94"/>
  </r>
  <r>
    <x v="10"/>
    <x v="3"/>
    <x v="1"/>
    <n v="431.51846153846157"/>
    <n v="36.5"/>
    <n v="106.19040335911414"/>
    <n v="199.79304769230771"/>
    <n v="16.680500000000002"/>
    <n v="50.015679982142757"/>
    <n v="3.0551708932062307"/>
    <n v="0.31"/>
  </r>
  <r>
    <x v="10"/>
    <x v="4"/>
    <x v="1"/>
    <n v="410.70307692307688"/>
    <n v="198.7"/>
    <n v="12.925824175824177"/>
    <n v="190.15552461538459"/>
    <n v="90.805899999999994"/>
    <n v="6.0880631868131871"/>
    <n v="2.5637627191307142"/>
    <n v="1.49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55">
  <r>
    <x v="0"/>
    <x v="0"/>
    <x v="0"/>
    <n v="1540.1957617401401"/>
    <n v="127.28537492897962"/>
    <n v="361.8566265060241"/>
    <n v="167.66841793071436"/>
    <n v="2197.0061811058581"/>
    <n v="9816.8709146733199"/>
    <n v="2869.8831264147561"/>
    <n v="421.19253053974091"/>
    <n v="111.27241750557775"/>
  </r>
  <r>
    <x v="0"/>
    <x v="1"/>
    <x v="0"/>
    <n v="1487.15872402983"/>
    <n v="138.69047680849064"/>
    <n v="418.00120481927706"/>
    <n v="174.85344469714778"/>
    <n v="2218.7038503547456"/>
    <n v="8964.0134368746694"/>
    <n v="2897.4782963369325"/>
    <n v="506.08757777524954"/>
    <n v="102.98932120799716"/>
  </r>
  <r>
    <x v="0"/>
    <x v="2"/>
    <x v="1"/>
    <n v="1085.2800047078697"/>
    <n v="112.16980495316076"/>
    <n v="333.36144578313252"/>
    <n v="230.70436159143367"/>
    <n v="1761.5156170355967"/>
    <n v="8205.564331487818"/>
    <n v="3045.981136560014"/>
    <n v="405.04864736786755"/>
    <n v="134.83610346916905"/>
  </r>
  <r>
    <x v="0"/>
    <x v="3"/>
    <x v="1"/>
    <n v="1203.5197258245457"/>
    <n v="112.53678843326841"/>
    <n v="368.2674698795181"/>
    <n v="185.4321186130899"/>
    <n v="1869.7561027504221"/>
    <n v="9175.1985752413257"/>
    <n v="2951.590713110264"/>
    <n v="447.93460832348774"/>
    <n v="82.724859191754717"/>
  </r>
  <r>
    <x v="0"/>
    <x v="4"/>
    <x v="1"/>
    <n v="1135.5872715244288"/>
    <n v="109.16310075170328"/>
    <n v="382.01325301204821"/>
    <n v="56.177203958108528"/>
    <n v="1682.9408292462888"/>
    <n v="9133.8168786006609"/>
    <n v="3195.8338422639713"/>
    <n v="503.89977977235731"/>
    <n v="36.772120696651207"/>
  </r>
  <r>
    <x v="1"/>
    <x v="0"/>
    <x v="0"/>
    <n v="1217.9740253792804"/>
    <n v="98.013297840918412"/>
    <n v="475.23308619091745"/>
    <n v="295.22969497413311"/>
    <n v="2086.4501043852492"/>
    <n v="10250.483827381266"/>
    <n v="2920.8125987049875"/>
    <n v="453.45538579249671"/>
    <n v="182.16379289288773"/>
  </r>
  <r>
    <x v="1"/>
    <x v="1"/>
    <x v="0"/>
    <n v="1273.6343355479448"/>
    <n v="107.9281220607477"/>
    <n v="529.24448563484691"/>
    <n v="277.29792649908143"/>
    <n v="2188.1048697426208"/>
    <n v="10289.958398080531"/>
    <n v="2943.1747544486375"/>
    <n v="458.37966034549089"/>
    <n v="137.18849909143628"/>
  </r>
  <r>
    <x v="1"/>
    <x v="2"/>
    <x v="1"/>
    <n v="1065.8567976229849"/>
    <n v="93.706999999999994"/>
    <n v="418.48405931417983"/>
    <n v="126.36727615981002"/>
    <n v="1704.4151330969748"/>
    <n v="9067.8742760983514"/>
    <n v="3148.5531160910637"/>
    <n v="503.93105955860284"/>
    <n v="95.856322561119342"/>
  </r>
  <r>
    <x v="1"/>
    <x v="3"/>
    <x v="1"/>
    <n v="1201.1406070800365"/>
    <n v="97.157792750217794"/>
    <n v="462.99860982391107"/>
    <n v="391.10921992764384"/>
    <n v="2152.4062295818094"/>
    <n v="10338.08586310148"/>
    <n v="2975.1901888703469"/>
    <n v="488.34943761066103"/>
    <n v="278.37670814909916"/>
  </r>
  <r>
    <x v="1"/>
    <x v="4"/>
    <x v="1"/>
    <n v="987.96275079617385"/>
    <n v="98.363644667268986"/>
    <n v="442.1707136237257"/>
    <n v="199.50336730930223"/>
    <n v="1728.0004763964707"/>
    <n v="9740.6009930141918"/>
    <n v="3259.1501343678883"/>
    <n v="384.69571040517553"/>
    <n v="96.084050436724368"/>
  </r>
  <r>
    <x v="2"/>
    <x v="0"/>
    <x v="0"/>
    <n v="1312.3310774321337"/>
    <n v="107.4313771795089"/>
    <n v="526.34538461538466"/>
    <n v="701.03333042105487"/>
    <n v="2647.1411696480823"/>
    <n v="11022.371021041628"/>
    <n v="3004.561007733334"/>
    <n v="531.40112852561106"/>
    <n v="200.37560761234221"/>
  </r>
  <r>
    <x v="2"/>
    <x v="1"/>
    <x v="0"/>
    <n v="1490.3446624590681"/>
    <n v="116.67611944195977"/>
    <n v="523.40153846153851"/>
    <n v="371.44602439767363"/>
    <n v="2501.8683447602402"/>
    <n v="11900.176330947401"/>
    <n v="3059.8508738905966"/>
    <n v="554.1071370249972"/>
    <n v="127.78950757941554"/>
  </r>
  <r>
    <x v="2"/>
    <x v="2"/>
    <x v="1"/>
    <n v="1296.9537884741496"/>
    <n v="98.537725022736126"/>
    <n v="463.90846153846155"/>
    <n v="95.750473389611017"/>
    <n v="1955.1504484249583"/>
    <n v="11016.875978479417"/>
    <n v="3230.2071531574438"/>
    <n v="485.88461495781257"/>
    <n v="63.307408296022665"/>
  </r>
  <r>
    <x v="2"/>
    <x v="3"/>
    <x v="1"/>
    <n v="1428.4659605156855"/>
    <n v="112.06555093587711"/>
    <n v="479.60307692307686"/>
    <n v="259.44279990824288"/>
    <n v="2279.5773882828821"/>
    <n v="11117.107334732545"/>
    <n v="3041.3588081744729"/>
    <n v="470.20960334809496"/>
    <n v="97.793160240704665"/>
  </r>
  <r>
    <x v="2"/>
    <x v="4"/>
    <x v="1"/>
    <n v="1152.4574616622062"/>
    <n v="101.43131642940369"/>
    <n v="471.64"/>
    <n v="456.12149685988209"/>
    <n v="2181.6502749514921"/>
    <n v="10617.645249488034"/>
    <n v="3334.9462675168511"/>
    <n v="501.18418171524746"/>
    <n v="46.470844480059071"/>
  </r>
  <r>
    <x v="3"/>
    <x v="0"/>
    <x v="0"/>
    <n v="1232.5624186725192"/>
    <n v="100.78697762542259"/>
    <n v="504.77871794871788"/>
    <n v="1382.4304826223417"/>
    <n v="3220.5585968690016"/>
    <n v="12450.977624025014"/>
    <n v="3098.9400346956422"/>
    <n v="533.479793793167"/>
    <n v="1186.4336566669363"/>
  </r>
  <r>
    <x v="3"/>
    <x v="1"/>
    <x v="0"/>
    <n v="1407.5755609555474"/>
    <n v="113.56164029540042"/>
    <n v="468.18333333333339"/>
    <n v="322.59565065089873"/>
    <n v="2311.9161852351799"/>
    <n v="13183.752160254471"/>
    <n v="3108.2655137652418"/>
    <n v="493.80146843601563"/>
    <n v="350.41297464192689"/>
  </r>
  <r>
    <x v="3"/>
    <x v="2"/>
    <x v="1"/>
    <n v="1190.7594294199039"/>
    <n v="91.312973318732418"/>
    <n v="482.63846153846146"/>
    <n v="95.964152525169482"/>
    <n v="1860.6750168022672"/>
    <n v="12701.178521842385"/>
    <n v="3321.5201264761758"/>
    <n v="417.54524710837251"/>
    <n v="71.588015358969528"/>
  </r>
  <r>
    <x v="3"/>
    <x v="3"/>
    <x v="1"/>
    <n v="1453.1"/>
    <n v="116"/>
    <n v="444.99102564102566"/>
    <n v="346.36156861781234"/>
    <n v="2360.452594258838"/>
    <n v="12198.796860115368"/>
    <n v="3066.0075863093411"/>
    <n v="453.99323135422208"/>
    <n v="244.81994534810323"/>
  </r>
  <r>
    <x v="3"/>
    <x v="4"/>
    <x v="1"/>
    <n v="1060.9826437465713"/>
    <n v="90.849605135595411"/>
    <n v="455.15384615384619"/>
    <n v="799.44951470232672"/>
    <n v="2406.4356097383397"/>
    <n v="12146.090850943399"/>
    <n v="3382.6206894136158"/>
    <n v="414.7990502894167"/>
    <n v="616.07762608011899"/>
  </r>
  <r>
    <x v="4"/>
    <x v="0"/>
    <x v="0"/>
    <n v="1157.2"/>
    <n v="91.001155249747427"/>
    <n v="500.47692307692313"/>
    <n v="1059.8247944326661"/>
    <n v="2808.5028727593367"/>
    <n v="12960.262881048837"/>
    <n v="3189.9411899453899"/>
    <n v="510.8272835551607"/>
    <n v="867.67144859694588"/>
  </r>
  <r>
    <x v="4"/>
    <x v="1"/>
    <x v="0"/>
    <n v="1265.4000000000001"/>
    <n v="102.75238248700759"/>
    <n v="484.8453846153846"/>
    <n v="543.63128191054454"/>
    <n v="2396.6290490129368"/>
    <n v="13482.834710343717"/>
    <n v="3164.2659309501469"/>
    <n v="495.16998193535699"/>
    <n v="337.39505441638846"/>
  </r>
  <r>
    <x v="4"/>
    <x v="2"/>
    <x v="1"/>
    <n v="1120.9000000000001"/>
    <n v="83.199923411024159"/>
    <n v="455.59461538461534"/>
    <n v="173.11076258274267"/>
    <n v="1832.8053013783822"/>
    <n v="14141.35322507107"/>
    <n v="3404.7200498871994"/>
    <n v="473.63792914391968"/>
    <n v="40.04443161751734"/>
  </r>
  <r>
    <x v="4"/>
    <x v="3"/>
    <x v="1"/>
    <n v="1316.4"/>
    <n v="100"/>
    <n v="478.49538461538458"/>
    <n v="195.79973491683739"/>
    <n v="2090.6951195322222"/>
    <n v="13337.222164638328"/>
    <n v="3141.6866062256659"/>
    <n v="494.20305069561721"/>
    <n v="184.65788449075106"/>
  </r>
  <r>
    <x v="4"/>
    <x v="4"/>
    <x v="1"/>
    <n v="1030.7871604413581"/>
    <n v="83.084642342216171"/>
    <n v="462.55538461538464"/>
    <n v="366.13403248667106"/>
    <n v="1942.56121988563"/>
    <n v="12367.439320077501"/>
    <n v="3435.304011672773"/>
    <n v="476.46476914762076"/>
    <n v="300.25001346549021"/>
  </r>
  <r>
    <x v="5"/>
    <x v="0"/>
    <x v="0"/>
    <n v="1403.2"/>
    <n v="101.90015597742132"/>
    <n v="469.25692307692316"/>
    <n v="356.16618157452297"/>
    <n v="2330.5232606288673"/>
    <n v="14938.991831291156"/>
    <n v="3270.1582179810562"/>
    <n v="483.26324332548086"/>
    <n v="453.59691660133535"/>
  </r>
  <r>
    <x v="5"/>
    <x v="1"/>
    <x v="0"/>
    <n v="1585.2"/>
    <n v="115.48123605979127"/>
    <n v="492.17253846153852"/>
    <n v="276.81432372905886"/>
    <n v="2469.6680982503885"/>
    <n v="15751.307296014189"/>
    <n v="3279.7487733111439"/>
    <n v="493.91459513856142"/>
    <n v="361.29897198412215"/>
  </r>
  <r>
    <x v="5"/>
    <x v="2"/>
    <x v="1"/>
    <n v="1367.3"/>
    <n v="89.850808968798503"/>
    <n v="472.2461538461539"/>
    <n v="73.549020040429667"/>
    <n v="2002.945982855382"/>
    <n v="15060.4294262325"/>
    <n v="3474.1500759098349"/>
    <n v="528.53933378479041"/>
    <n v="102.80325139273057"/>
  </r>
  <r>
    <x v="5"/>
    <x v="3"/>
    <x v="1"/>
    <n v="1607.9"/>
    <n v="118"/>
    <n v="505.94076923076926"/>
    <n v="119.30894286234742"/>
    <n v="2351.1497120931167"/>
    <n v="14993.172553941602"/>
    <n v="3203.0390201279756"/>
    <n v="514.60642391372767"/>
    <n v="83.943729293817384"/>
  </r>
  <r>
    <x v="5"/>
    <x v="4"/>
    <x v="1"/>
    <n v="1217.9000000000001"/>
    <n v="85.644022288517249"/>
    <n v="456.14538461538456"/>
    <n v="253.7977137057118"/>
    <n v="2013.4871206096136"/>
    <n v="14246.448280918494"/>
    <n v="3522.9773955881551"/>
    <n v="486.72684918971345"/>
    <n v="231.72645551631524"/>
  </r>
  <r>
    <x v="6"/>
    <x v="0"/>
    <x v="0"/>
    <n v="1008.7"/>
    <n v="72.821513370415133"/>
    <n v="475.61692307692306"/>
    <n v="489.97274149260625"/>
    <n v="2047.1111779399446"/>
    <n v="16139.450974348034"/>
    <n v="3342.9878263325986"/>
    <n v="446.62132681784016"/>
    <n v="631.4043976672499"/>
  </r>
  <r>
    <x v="6"/>
    <x v="1"/>
    <x v="0"/>
    <n v="1358.4825495136622"/>
    <n v="85.089418268890185"/>
    <n v="480.6723076923077"/>
    <n v="254.46562825402799"/>
    <n v="2178.7099037288881"/>
    <n v="17834.784051209062"/>
    <n v="3364.839054398798"/>
    <n v="462.59826172114742"/>
    <n v="419.46537241526937"/>
  </r>
  <r>
    <x v="6"/>
    <x v="2"/>
    <x v="1"/>
    <n v="987.1"/>
    <n v="69.393454346989444"/>
    <n v="453.91538461538454"/>
    <n v="181.87774188846157"/>
    <n v="1692.2865808508354"/>
    <n v="17342.701481639782"/>
    <n v="3513.1335649472467"/>
    <n v="468.79959782618027"/>
    <n v="204.00013296835513"/>
  </r>
  <r>
    <x v="6"/>
    <x v="3"/>
    <x v="1"/>
    <n v="1232.9000000000001"/>
    <n v="85"/>
    <n v="472.76"/>
    <n v="88.785125395448375"/>
    <n v="1879.4451253954485"/>
    <n v="16080.294649859741"/>
    <n v="3288.3385904749625"/>
    <n v="452.65235474033142"/>
    <n v="135.87667867879424"/>
  </r>
  <r>
    <x v="6"/>
    <x v="4"/>
    <x v="1"/>
    <n v="879.1"/>
    <n v="64.830352697191842"/>
    <n v="440.47461538461533"/>
    <n v="356.7273712798924"/>
    <n v="1741.1323393616997"/>
    <n v="15538.226363152908"/>
    <n v="3587.8368838584374"/>
    <n v="415.44575859946281"/>
    <n v="424.49267898512448"/>
  </r>
  <r>
    <x v="7"/>
    <x v="0"/>
    <x v="0"/>
    <n v="810.50451256931319"/>
    <n v="59.557058222045534"/>
    <n v="538.53846153846155"/>
    <n v="499.26487965651432"/>
    <n v="1907.8649119863346"/>
    <n v="16382.329432916669"/>
    <n v="3402.5367895735171"/>
    <n v="567.09176510019915"/>
    <n v="466.93672486145783"/>
  </r>
  <r>
    <x v="7"/>
    <x v="1"/>
    <x v="0"/>
    <n v="1037.0519140762765"/>
    <n v="69.45991961487141"/>
    <n v="570.84615384615381"/>
    <n v="183.53761787796367"/>
    <n v="1860.8956054152652"/>
    <n v="18149.955863039631"/>
    <n v="3433.6840568031512"/>
    <n v="572.45297980591329"/>
    <n v="250.04416017791533"/>
  </r>
  <r>
    <x v="7"/>
    <x v="2"/>
    <x v="1"/>
    <n v="881.4598002119584"/>
    <n v="58.613107098026333"/>
    <n v="518.69230769230762"/>
    <n v="40.870018011581692"/>
    <n v="1499.6352330138739"/>
    <n v="16710.09116456853"/>
    <n v="3570.8232125132363"/>
    <n v="556.20964193110319"/>
    <n v="59.998878749467629"/>
  </r>
  <r>
    <x v="7"/>
    <x v="3"/>
    <x v="1"/>
    <n v="1263.5429089745405"/>
    <n v="81.67695599999999"/>
    <n v="507.07692307692309"/>
    <n v="40.256228105112925"/>
    <n v="1892.5530161565766"/>
    <n v="17279.360836679996"/>
    <n v="3369.9711475014115"/>
    <n v="468.38151216033276"/>
    <n v="33.355283834832072"/>
  </r>
  <r>
    <x v="7"/>
    <x v="4"/>
    <x v="1"/>
    <n v="709.47290356275653"/>
    <n v="50.828242222193779"/>
    <n v="467.07692307692298"/>
    <n v="207.70201773725688"/>
    <n v="1435.0800865991303"/>
    <n v="15878.196309554163"/>
    <n v="3638.2780142824031"/>
    <n v="433.82923664275455"/>
    <n v="227.33482424329955"/>
  </r>
  <r>
    <x v="8"/>
    <x v="0"/>
    <x v="0"/>
    <n v="634.63684133671734"/>
    <n v="43.387629628769695"/>
    <n v="474.43076923076922"/>
    <n v="283.00540568409485"/>
    <n v="1435.460645880351"/>
    <n v="16815.374535969248"/>
    <n v="3445.9244192022866"/>
    <n v="578.85475425427853"/>
    <n v="306.90342668346017"/>
  </r>
  <r>
    <x v="8"/>
    <x v="1"/>
    <x v="0"/>
    <n v="780.92525550349751"/>
    <n v="48.587837808903927"/>
    <n v="514.79999999999995"/>
    <n v="224.15572340586587"/>
    <n v="1568.4688167182674"/>
    <n v="18241.985403783008"/>
    <n v="3482.8876647452926"/>
    <n v="594.85124400744996"/>
    <n v="187.96316005931288"/>
  </r>
  <r>
    <x v="8"/>
    <x v="2"/>
    <x v="1"/>
    <n v="834.1970346005121"/>
    <n v="47.59671744933982"/>
    <n v="477.41538461538465"/>
    <n v="54.161680384166672"/>
    <n v="1413.3708170494033"/>
    <n v="19160.529613826759"/>
    <n v="3619.3782158453196"/>
    <n v="542.80930108609596"/>
    <n v="47.116180400196065"/>
  </r>
  <r>
    <x v="8"/>
    <x v="3"/>
    <x v="1"/>
    <n v="862.10061802394648"/>
    <n v="60.621145999999996"/>
    <n v="421.7076923076923"/>
    <n v="51.731583409119615"/>
    <n v="1396.1610397407583"/>
    <n v="18139.779369065989"/>
    <n v="3430.6014324696494"/>
    <n v="457.39691753550449"/>
    <n v="29.228500784668338"/>
  </r>
  <r>
    <x v="8"/>
    <x v="4"/>
    <x v="1"/>
    <n v="553.07201359969542"/>
    <n v="39.416791879538366"/>
    <n v="441.71538461538461"/>
    <n v="199.45527424853611"/>
    <n v="1233.6594643431545"/>
    <n v="16264.517098089165"/>
    <n v="3679.7873307737668"/>
    <n v="496.25362023486474"/>
    <n v="169.49165129942227"/>
  </r>
  <r>
    <x v="9"/>
    <x v="0"/>
    <x v="0"/>
    <n v="658.49837237255645"/>
    <n v="45.698445135362753"/>
    <n v="478.82307692307683"/>
    <n v="213.38545016572138"/>
    <n v="1396.4053445967172"/>
    <n v="18013.132747158012"/>
    <n v="3463.4979981573301"/>
    <n v="552.48822768826585"/>
    <n v="284.73376316904773"/>
  </r>
  <r>
    <x v="9"/>
    <x v="1"/>
    <x v="0"/>
    <n v="808.87743935431001"/>
    <n v="51.682683790072581"/>
    <n v="479.93846153846164"/>
    <n v="259.62088335675776"/>
    <n v="1600.119468039602"/>
    <n v="19837.51047371075"/>
    <n v="3512.2850097804253"/>
    <n v="560.71483432038428"/>
    <n v="258.03516743740653"/>
  </r>
  <r>
    <x v="9"/>
    <x v="2"/>
    <x v="1"/>
    <n v="757.93378130177553"/>
    <n v="48.254914456201355"/>
    <n v="446.91538461538471"/>
    <n v="111.03234037818137"/>
    <n v="1364.136420751543"/>
    <n v="19551.15426027383"/>
    <n v="3667.6331303015209"/>
    <n v="429.57610526549672"/>
    <n v="23.730013767449925"/>
  </r>
  <r>
    <x v="9"/>
    <x v="3"/>
    <x v="1"/>
    <n v="905.56597146912247"/>
    <n v="61.289892449220346"/>
    <n v="440.82307692307688"/>
    <n v="33.380038620256954"/>
    <n v="1441.0589794616767"/>
    <n v="19343.530391352757"/>
    <n v="3491.8913249188704"/>
    <n v="554.42696422463189"/>
    <n v="33.335990857618633"/>
  </r>
  <r>
    <x v="9"/>
    <x v="4"/>
    <x v="1"/>
    <n v="566.63807232841805"/>
    <n v="38.400358411272038"/>
    <n v="455.35384615384606"/>
    <n v="267.98417404810738"/>
    <n v="1328.3764509416435"/>
    <n v="17430.571789181988"/>
    <n v="3718.1876891850393"/>
    <n v="572.33866680372"/>
    <n v="325.06918583380877"/>
  </r>
  <r>
    <x v="10"/>
    <x v="0"/>
    <x v="0"/>
    <n v="610.70984414759448"/>
    <n v="35.291079724478529"/>
    <n v="429.17230769230764"/>
    <n v="118.3584850866657"/>
    <n v="1193.5317166510465"/>
    <n v="18173.769778462807"/>
    <n v="3498.7890778818091"/>
    <n v="427.2"/>
    <n v="219.3"/>
  </r>
  <r>
    <x v="10"/>
    <x v="1"/>
    <x v="0"/>
    <n v="678.94303016550123"/>
    <n v="34.798576677447528"/>
    <n v="447.27230769230766"/>
    <n v="106.04515030227076"/>
    <n v="1267.0590648375271"/>
    <n v="19466.165975854852"/>
    <n v="3547.083586457873"/>
    <n v="482.5"/>
    <n v="157.19999999999999"/>
  </r>
  <r>
    <x v="10"/>
    <x v="2"/>
    <x v="1"/>
    <n v="588.21731040637542"/>
    <n v="36.723692484673087"/>
    <n v="415.56461538461542"/>
    <n v="153.6035831993139"/>
    <n v="1194.1092014749779"/>
    <n v="20078.851091564422"/>
    <n v="3704.3568227861947"/>
    <n v="402.7"/>
    <n v="97.1"/>
  </r>
  <r>
    <x v="10"/>
    <x v="3"/>
    <x v="1"/>
    <n v="712.5242125129148"/>
    <n v="53.457402495863533"/>
    <n v="431.51846153846157"/>
    <n v="30.723821703905184"/>
    <n v="1228.2238982511453"/>
    <n v="17561.737641299042"/>
    <n v="3519.1989429743044"/>
    <n v="428.5"/>
    <n v="15.7"/>
  </r>
  <r>
    <x v="10"/>
    <x v="4"/>
    <x v="1"/>
    <n v="381.34441639978877"/>
    <n v="30.572915425715561"/>
    <n v="410.70307692307688"/>
    <n v="142.08504162896696"/>
    <n v="964.70545037754823"/>
    <n v="17799.555517102948"/>
    <n v="3748.7606046107535"/>
    <n v="388.6"/>
    <n v="207.1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55">
  <r>
    <x v="0"/>
    <x v="0"/>
    <x v="0"/>
    <n v="725.43220377960597"/>
    <n v="59.951411591549402"/>
    <n v="167.53961807228916"/>
    <n v="76.624466994336458"/>
    <n v="1029.547700437781"/>
    <n v="4623.7462008111333"/>
    <n v="1351.7149525413502"/>
    <n v="195.01214163990005"/>
    <n v="50.851494800049032"/>
  </r>
  <r>
    <x v="0"/>
    <x v="1"/>
    <x v="0"/>
    <n v="700.45175901804987"/>
    <n v="65.323214576799089"/>
    <n v="193.53455783132529"/>
    <n v="79.908024226596538"/>
    <n v="1039.2175556527707"/>
    <n v="4222.0503287679694"/>
    <n v="1364.7122775746952"/>
    <n v="234.31854850994054"/>
    <n v="47.066119792054707"/>
  </r>
  <r>
    <x v="0"/>
    <x v="2"/>
    <x v="1"/>
    <n v="511.16688221740662"/>
    <n v="52.831978132938715"/>
    <n v="154.34634939759036"/>
    <n v="105.43189324728519"/>
    <n v="823.77710299522096"/>
    <n v="3864.8208001307621"/>
    <n v="1434.6571153197665"/>
    <n v="187.53752373132269"/>
    <n v="61.620099285410255"/>
  </r>
  <r>
    <x v="0"/>
    <x v="3"/>
    <x v="1"/>
    <n v="566.85779086336106"/>
    <n v="53.00482735206942"/>
    <n v="170.5078385542169"/>
    <n v="84.742478206182085"/>
    <n v="875.1129349758296"/>
    <n v="4321.5185289386645"/>
    <n v="1390.1992258749342"/>
    <n v="207.39372365377483"/>
    <n v="37.805260650631908"/>
  </r>
  <r>
    <x v="0"/>
    <x v="4"/>
    <x v="1"/>
    <n v="534.8616048880059"/>
    <n v="51.415820454052245"/>
    <n v="176.87213614457832"/>
    <n v="25.672982208855597"/>
    <n v="788.82254369549207"/>
    <n v="4302.0277498209107"/>
    <n v="1505.2377397063303"/>
    <n v="233.30559803460145"/>
    <n v="16.804859158369602"/>
  </r>
  <r>
    <x v="1"/>
    <x v="0"/>
    <x v="0"/>
    <n v="573.66576595364108"/>
    <n v="46.164263283072572"/>
    <n v="220.0329189063948"/>
    <n v="134.91997060317883"/>
    <n v="974.78291874628735"/>
    <n v="4827.9778826965758"/>
    <n v="1375.702733990049"/>
    <n v="209.94984362192599"/>
    <n v="83.248853352049693"/>
  </r>
  <r>
    <x v="1"/>
    <x v="1"/>
    <x v="0"/>
    <n v="599.88177204308204"/>
    <n v="50.834145490612165"/>
    <n v="245.04019684893413"/>
    <n v="126.72515241008021"/>
    <n v="1022.4812667927085"/>
    <n v="4846.5704054959297"/>
    <n v="1386.2353093453082"/>
    <n v="212.2297827399623"/>
    <n v="62.695144084786385"/>
  </r>
  <r>
    <x v="1"/>
    <x v="2"/>
    <x v="1"/>
    <n v="502.01855168042584"/>
    <n v="44.135996999999996"/>
    <n v="193.75811946246526"/>
    <n v="57.749845205033182"/>
    <n v="797.66251334792423"/>
    <n v="4270.968784042323"/>
    <n v="1482.968517678891"/>
    <n v="233.32008057563311"/>
    <n v="43.806339410431541"/>
  </r>
  <r>
    <x v="1"/>
    <x v="3"/>
    <x v="1"/>
    <n v="565.73722593469711"/>
    <n v="45.761320385352576"/>
    <n v="214.36835634847083"/>
    <n v="178.73691350693323"/>
    <n v="1004.6038161754536"/>
    <n v="4869.2384415207971"/>
    <n v="1401.3145789579332"/>
    <n v="226.10578961373608"/>
    <n v="127.21815562413832"/>
  </r>
  <r>
    <x v="1"/>
    <x v="4"/>
    <x v="1"/>
    <n v="465.33045562499785"/>
    <n v="46.329276638283687"/>
    <n v="204.725040407785"/>
    <n v="91.173038860351127"/>
    <n v="807.55781153141754"/>
    <n v="4587.8230677096844"/>
    <n v="1535.0597132872754"/>
    <n v="178.11411391759628"/>
    <n v="43.91041104958304"/>
  </r>
  <r>
    <x v="2"/>
    <x v="0"/>
    <x v="0"/>
    <n v="618.10793747053492"/>
    <n v="50.600178651548688"/>
    <n v="243.6979130769231"/>
    <n v="320.37223200242209"/>
    <n v="1232.7782612014289"/>
    <n v="5191.5367509106063"/>
    <n v="1415.1482346424002"/>
    <n v="246.03872250735793"/>
    <n v="91.571652678840394"/>
  </r>
  <r>
    <x v="2"/>
    <x v="1"/>
    <x v="0"/>
    <n v="701.95233601822099"/>
    <n v="54.954452257163048"/>
    <n v="242.33491230769235"/>
    <n v="169.75083314973685"/>
    <n v="1168.9925337328132"/>
    <n v="5604.9830518762255"/>
    <n v="1441.189761602471"/>
    <n v="256.55160444257371"/>
    <n v="58.399804963792903"/>
  </r>
  <r>
    <x v="2"/>
    <x v="2"/>
    <x v="1"/>
    <n v="610.86523437132439"/>
    <n v="46.41126848570871"/>
    <n v="214.7896176923077"/>
    <n v="43.757966339052238"/>
    <n v="915.82408688839303"/>
    <n v="5188.9485858638045"/>
    <n v="1521.4275691371561"/>
    <n v="224.96457672546723"/>
    <n v="28.93148559128236"/>
  </r>
  <r>
    <x v="2"/>
    <x v="3"/>
    <x v="1"/>
    <n v="672.80746740288782"/>
    <n v="52.782874490798115"/>
    <n v="222.05622461538459"/>
    <n v="118.565359558067"/>
    <n v="1066.2119260671375"/>
    <n v="5236.1575546590284"/>
    <n v="1432.4799986501766"/>
    <n v="217.70704635016799"/>
    <n v="44.691474230002036"/>
  </r>
  <r>
    <x v="2"/>
    <x v="4"/>
    <x v="1"/>
    <n v="542.80746444289912"/>
    <n v="47.77415003824914"/>
    <n v="218.36932000000002"/>
    <n v="208.44752406496613"/>
    <n v="1017.3984585461144"/>
    <n v="5000.9109125088635"/>
    <n v="1570.7596920004369"/>
    <n v="232.04827613415958"/>
    <n v="21.237175927386996"/>
  </r>
  <r>
    <x v="3"/>
    <x v="0"/>
    <x v="0"/>
    <n v="580.53689919475653"/>
    <n v="47.470666461574041"/>
    <n v="233.71254641025638"/>
    <n v="631.77073055841015"/>
    <n v="1493.4908426249972"/>
    <n v="5864.4104609157812"/>
    <n v="1459.6007563416474"/>
    <n v="247.00114452623635"/>
    <n v="542.20018109678995"/>
  </r>
  <r>
    <x v="3"/>
    <x v="1"/>
    <x v="0"/>
    <n v="662.96808921006277"/>
    <n v="53.4875325791336"/>
    <n v="216.76888333333338"/>
    <n v="147.42621234746073"/>
    <n v="1080.6507174699905"/>
    <n v="6209.5472674798557"/>
    <n v="1463.9930569834289"/>
    <n v="228.63007988587523"/>
    <n v="160.1387294113606"/>
  </r>
  <r>
    <x v="3"/>
    <x v="2"/>
    <x v="1"/>
    <n v="560.84769125677474"/>
    <n v="43.008410433122968"/>
    <n v="223.46160769230767"/>
    <n v="43.855617704002455"/>
    <n v="871.17332708620791"/>
    <n v="5982.2550837877625"/>
    <n v="1564.4359795702787"/>
    <n v="193.32344941117648"/>
    <n v="32.715723019049072"/>
  </r>
  <r>
    <x v="3"/>
    <x v="3"/>
    <x v="1"/>
    <n v="684.41009999999994"/>
    <n v="54.635999999999996"/>
    <n v="206.0308448717949"/>
    <n v="158.28723685834024"/>
    <n v="1103.364181730135"/>
    <n v="5745.6333211143383"/>
    <n v="1444.0895731516996"/>
    <n v="210.19886611700483"/>
    <n v="111.88271502408318"/>
  </r>
  <r>
    <x v="3"/>
    <x v="4"/>
    <x v="1"/>
    <n v="499.72282520463506"/>
    <n v="42.790164018865433"/>
    <n v="210.73623076923079"/>
    <n v="365.34842821896331"/>
    <n v="1118.5976482116946"/>
    <n v="5720.8087907943409"/>
    <n v="1593.214344713813"/>
    <n v="192.05196028399993"/>
    <n v="281.54747511861439"/>
  </r>
  <r>
    <x v="4"/>
    <x v="0"/>
    <x v="0"/>
    <n v="545.0412"/>
    <n v="42.861544122631038"/>
    <n v="231.72081538461541"/>
    <n v="484.33993105572841"/>
    <n v="1303.9634905629748"/>
    <n v="6104.2838169740016"/>
    <n v="1502.4623004642785"/>
    <n v="236.51303228603942"/>
    <n v="396.52585200880429"/>
  </r>
  <r>
    <x v="4"/>
    <x v="1"/>
    <x v="0"/>
    <n v="596.00340000000006"/>
    <n v="48.396372151380575"/>
    <n v="224.48341307692309"/>
    <n v="248.43949583311885"/>
    <n v="1117.3226810614226"/>
    <n v="6350.4151485718903"/>
    <n v="1490.3692534775191"/>
    <n v="229.26370163607029"/>
    <n v="154.18953986828953"/>
  </r>
  <r>
    <x v="4"/>
    <x v="2"/>
    <x v="1"/>
    <n v="527.94389999999999"/>
    <n v="39.187163926592376"/>
    <n v="210.94030692307692"/>
    <n v="79.111618500313398"/>
    <n v="857.18298934998268"/>
    <n v="6660.5773690084734"/>
    <n v="1603.6231434968709"/>
    <n v="219.29436119363481"/>
    <n v="18.300305249205426"/>
  </r>
  <r>
    <x v="4"/>
    <x v="3"/>
    <x v="1"/>
    <n v="620.02440000000001"/>
    <n v="47.099999999999994"/>
    <n v="221.54336307692307"/>
    <n v="89.480478856994694"/>
    <n v="978.14824193391792"/>
    <n v="6281.8316395446518"/>
    <n v="1479.7343915322886"/>
    <n v="228.81601247207078"/>
    <n v="84.38865321227324"/>
  </r>
  <r>
    <x v="4"/>
    <x v="4"/>
    <x v="1"/>
    <n v="485.50075256787966"/>
    <n v="39.132866543183816"/>
    <n v="214.16314307692309"/>
    <n v="167.32325284640868"/>
    <n v="906.12001503439524"/>
    <n v="5825.0639197565024"/>
    <n v="1618.0281894978759"/>
    <n v="220.60318811534842"/>
    <n v="137.21425615372902"/>
  </r>
  <r>
    <x v="5"/>
    <x v="0"/>
    <x v="0"/>
    <n v="660.90719999999999"/>
    <n v="47.99497346536544"/>
    <n v="217.26595538461544"/>
    <n v="162.767944979557"/>
    <n v="1088.9360738295377"/>
    <n v="7036.2651525381343"/>
    <n v="1540.2445206690775"/>
    <n v="223.75088165969765"/>
    <n v="207.29379088681026"/>
  </r>
  <r>
    <x v="5"/>
    <x v="1"/>
    <x v="0"/>
    <n v="746.62919999999997"/>
    <n v="54.391662184161689"/>
    <n v="227.87588530769236"/>
    <n v="126.5041459441799"/>
    <n v="1155.400893436034"/>
    <n v="7418.8657364226829"/>
    <n v="1544.7616722295486"/>
    <n v="228.68245754915395"/>
    <n v="165.11363019674383"/>
  </r>
  <r>
    <x v="5"/>
    <x v="2"/>
    <x v="1"/>
    <n v="643.99829999999997"/>
    <n v="42.31973102430409"/>
    <n v="218.64996923076927"/>
    <n v="33.611902158476362"/>
    <n v="938.57990241354969"/>
    <n v="7093.4622597555071"/>
    <n v="1636.3246857535321"/>
    <n v="244.71371154235797"/>
    <n v="46.981085886477871"/>
  </r>
  <r>
    <x v="5"/>
    <x v="3"/>
    <x v="1"/>
    <n v="757.32090000000005"/>
    <n v="55.577999999999996"/>
    <n v="234.25057615384617"/>
    <n v="54.524186888092771"/>
    <n v="1101.6736630419389"/>
    <n v="7061.7842729064942"/>
    <n v="1508.6313784802765"/>
    <n v="238.26277427205594"/>
    <n v="38.362284287274548"/>
  </r>
  <r>
    <x v="5"/>
    <x v="4"/>
    <x v="1"/>
    <n v="573.6309"/>
    <n v="40.338334497891623"/>
    <n v="211.19531307692307"/>
    <n v="115.9855551635103"/>
    <n v="941.15010273832502"/>
    <n v="6710.07714031261"/>
    <n v="1659.3223533220209"/>
    <n v="225.35453117483735"/>
    <n v="105.89899017095607"/>
  </r>
  <r>
    <x v="6"/>
    <x v="0"/>
    <x v="0"/>
    <n v="475.09769999999997"/>
    <n v="34.298932797465525"/>
    <n v="220.21063538461539"/>
    <n v="223.91754286212105"/>
    <n v="953.5248110442019"/>
    <n v="7601.6814089179234"/>
    <n v="1574.5472662026539"/>
    <n v="206.78567431665999"/>
    <n v="288.55180973393323"/>
  </r>
  <r>
    <x v="6"/>
    <x v="1"/>
    <x v="0"/>
    <n v="639.84528082093482"/>
    <n v="40.077116004647273"/>
    <n v="222.55127846153849"/>
    <n v="116.2907921120908"/>
    <n v="1018.7644673992113"/>
    <n v="8400.1832881194678"/>
    <n v="1584.8391946218337"/>
    <n v="214.18299517689127"/>
    <n v="191.6956751937781"/>
  </r>
  <r>
    <x v="6"/>
    <x v="2"/>
    <x v="1"/>
    <n v="464.92410000000001"/>
    <n v="32.684316997432028"/>
    <n v="210.16282307692305"/>
    <n v="83.118128043026942"/>
    <n v="790.88936811738199"/>
    <n v="8168.4123978523367"/>
    <n v="1654.685909090153"/>
    <n v="217.05421379352148"/>
    <n v="93.228060766538306"/>
  </r>
  <r>
    <x v="6"/>
    <x v="3"/>
    <x v="1"/>
    <n v="580.69590000000005"/>
    <n v="40.034999999999997"/>
    <n v="218.88788"/>
    <n v="40.574802305719906"/>
    <n v="880.19358230571993"/>
    <n v="7573.8187800839378"/>
    <n v="1548.8074761137073"/>
    <n v="209.57804024477346"/>
    <n v="62.095642156208967"/>
  </r>
  <r>
    <x v="6"/>
    <x v="4"/>
    <x v="1"/>
    <n v="414.05610000000001"/>
    <n v="30.535096120377357"/>
    <n v="203.93974692307691"/>
    <n v="163.02440867491083"/>
    <n v="811.55535171836505"/>
    <n v="7318.5046170450187"/>
    <n v="1689.8711722973239"/>
    <n v="192.35138623155129"/>
    <n v="193.99315429620191"/>
  </r>
  <r>
    <x v="7"/>
    <x v="0"/>
    <x v="0"/>
    <n v="381.74762542014651"/>
    <n v="28.051374422583446"/>
    <n v="249.34330769230772"/>
    <n v="228.16405000302706"/>
    <n v="887.30635753806473"/>
    <n v="7716.0771629037508"/>
    <n v="1602.5948278891265"/>
    <n v="262.56348724139224"/>
    <n v="213.39008326168624"/>
  </r>
  <r>
    <x v="7"/>
    <x v="1"/>
    <x v="0"/>
    <n v="488.4514515299262"/>
    <n v="32.715622138604431"/>
    <n v="264.30176923076925"/>
    <n v="83.876691370229395"/>
    <n v="869.34553426952937"/>
    <n v="8548.629211491665"/>
    <n v="1617.265190754284"/>
    <n v="265.04572965013784"/>
    <n v="114.27018120130731"/>
  </r>
  <r>
    <x v="7"/>
    <x v="2"/>
    <x v="1"/>
    <n v="415.16756589983237"/>
    <n v="27.6067734431704"/>
    <n v="240.15453846153844"/>
    <n v="18.677598231292833"/>
    <n v="701.60647603583402"/>
    <n v="7870.4529385117776"/>
    <n v="1681.8577330937342"/>
    <n v="257.52506421410078"/>
    <n v="27.419487588506708"/>
  </r>
  <r>
    <x v="7"/>
    <x v="3"/>
    <x v="1"/>
    <n v="595.1287101270085"/>
    <n v="38.469846275999991"/>
    <n v="234.77661538461541"/>
    <n v="18.397096244036607"/>
    <n v="886.77226803166047"/>
    <n v="8138.578954076278"/>
    <n v="1587.2564104731648"/>
    <n v="216.86064013023409"/>
    <n v="15.243364712518257"/>
  </r>
  <r>
    <x v="7"/>
    <x v="4"/>
    <x v="1"/>
    <n v="334.16173757805831"/>
    <n v="23.940102086653269"/>
    <n v="216.25661538461534"/>
    <n v="94.9198221059264"/>
    <n v="669.27827715525336"/>
    <n v="7478.6304618000104"/>
    <n v="1713.6289447270117"/>
    <n v="200.86293656559536"/>
    <n v="103.89201467918789"/>
  </r>
  <r>
    <x v="8"/>
    <x v="0"/>
    <x v="0"/>
    <n v="298.91395226959384"/>
    <n v="20.435573555150526"/>
    <n v="219.66144615384616"/>
    <n v="129.33347039763134"/>
    <n v="668.34444237622188"/>
    <n v="7920.0414064415154"/>
    <n v="1623.0304014442768"/>
    <n v="268.00975121973096"/>
    <n v="140.25486599434132"/>
  </r>
  <r>
    <x v="8"/>
    <x v="1"/>
    <x v="0"/>
    <n v="367.81579534214728"/>
    <n v="22.884871607993748"/>
    <n v="238.35239999999999"/>
    <n v="102.43916559648071"/>
    <n v="731.49223254662184"/>
    <n v="8591.9751251817961"/>
    <n v="1640.4400900950327"/>
    <n v="275.41612597544935"/>
    <n v="85.899164147105992"/>
  </r>
  <r>
    <x v="8"/>
    <x v="2"/>
    <x v="1"/>
    <n v="392.90680329684119"/>
    <n v="22.418053918639053"/>
    <n v="221.04332307692312"/>
    <n v="24.75188793556417"/>
    <n v="661.12006822796752"/>
    <n v="9024.6094481124037"/>
    <n v="1704.7271396631454"/>
    <n v="251.32070640286244"/>
    <n v="21.532094442889601"/>
  </r>
  <r>
    <x v="8"/>
    <x v="3"/>
    <x v="1"/>
    <n v="406.04939108927874"/>
    <n v="28.552559765999998"/>
    <n v="195.25066153846154"/>
    <n v="23.641333617967664"/>
    <n v="653.49394601170798"/>
    <n v="8543.8360828300811"/>
    <n v="1615.8132746932047"/>
    <n v="211.7747728189386"/>
    <n v="13.357424858593431"/>
  </r>
  <r>
    <x v="8"/>
    <x v="4"/>
    <x v="1"/>
    <n v="260.49691840545654"/>
    <n v="18.565308975262568"/>
    <n v="204.51422307692309"/>
    <n v="91.151060331581007"/>
    <n v="574.72751078922317"/>
    <n v="7660.5875531999964"/>
    <n v="1733.1798327944441"/>
    <n v="229.76542616874238"/>
    <n v="77.457684643835975"/>
  </r>
  <r>
    <x v="9"/>
    <x v="0"/>
    <x v="0"/>
    <n v="310.15273338747409"/>
    <n v="21.523967658755854"/>
    <n v="221.69508461538459"/>
    <n v="97.51715072573468"/>
    <n v="650.88893638734919"/>
    <n v="8484.1855239114229"/>
    <n v="1631.3075571321024"/>
    <n v="255.8020494196671"/>
    <n v="130.12332976825482"/>
  </r>
  <r>
    <x v="9"/>
    <x v="1"/>
    <x v="0"/>
    <n v="380.98127393587998"/>
    <n v="24.342544065124184"/>
    <n v="222.21150769230775"/>
    <n v="118.64674369403831"/>
    <n v="746.18206938735023"/>
    <n v="9343.467433117763"/>
    <n v="1654.2862396065802"/>
    <n v="259.61096829033795"/>
    <n v="117.92207151889478"/>
  </r>
  <r>
    <x v="9"/>
    <x v="2"/>
    <x v="1"/>
    <n v="356.98681099313626"/>
    <n v="22.728064708870836"/>
    <n v="206.92182307692312"/>
    <n v="50.741779552828888"/>
    <n v="637.37847833175908"/>
    <n v="9208.5936565889733"/>
    <n v="1727.4552043720162"/>
    <n v="198.893736737925"/>
    <n v="10.844616291724616"/>
  </r>
  <r>
    <x v="9"/>
    <x v="3"/>
    <x v="1"/>
    <n v="426.52157256195665"/>
    <n v="28.867539343582781"/>
    <n v="204.10108461538459"/>
    <n v="15.254677649457429"/>
    <n v="674.74487417038142"/>
    <n v="9110.8028143271476"/>
    <n v="1644.680814036788"/>
    <n v="256.69968443600459"/>
    <n v="15.234547821931717"/>
  </r>
  <r>
    <x v="9"/>
    <x v="4"/>
    <x v="1"/>
    <n v="266.88653206668488"/>
    <n v="18.086568811709128"/>
    <n v="210.82883076923073"/>
    <n v="122.46876753998508"/>
    <n v="618.27069918760981"/>
    <n v="8209.7993127047157"/>
    <n v="1751.2664016061535"/>
    <n v="264.99280273012238"/>
    <n v="148.55661792605062"/>
  </r>
  <r>
    <x v="10"/>
    <x v="0"/>
    <x v="0"/>
    <n v="287.64433659351698"/>
    <n v="16.622098550229385"/>
    <n v="198.70677846153845"/>
    <n v="54.089827684606227"/>
    <n v="557.06304128989109"/>
    <n v="8559.8455656559818"/>
    <n v="1647.9296556823319"/>
    <n v="197.7936"/>
    <n v="100.2201"/>
  </r>
  <r>
    <x v="10"/>
    <x v="1"/>
    <x v="0"/>
    <n v="319.78216720795103"/>
    <n v="16.390129615077786"/>
    <n v="207.08707846153845"/>
    <n v="48.462633688137736"/>
    <n v="591.72200897270511"/>
    <n v="9168.5641746276342"/>
    <n v="1670.6763692216582"/>
    <n v="223.39750000000001"/>
    <n v="71.840400000000002"/>
  </r>
  <r>
    <x v="10"/>
    <x v="2"/>
    <x v="1"/>
    <n v="277.0503532014028"/>
    <n v="17.296859160281024"/>
    <n v="192.40641692307696"/>
    <n v="70.196837522086454"/>
    <n v="556.9504668068472"/>
    <n v="9457.1388641268422"/>
    <n v="1744.7520635322976"/>
    <n v="186.45009999999999"/>
    <n v="44.374699999999997"/>
  </r>
  <r>
    <x v="10"/>
    <x v="3"/>
    <x v="1"/>
    <n v="335.59890409358286"/>
    <n v="25.178436575551721"/>
    <n v="199.79304769230771"/>
    <n v="14.040786518684669"/>
    <n v="574.6111748801269"/>
    <n v="8271.5784290518477"/>
    <n v="1657.5427021408973"/>
    <n v="198.3955"/>
    <n v="7.1749000000000001"/>
  </r>
  <r>
    <x v="10"/>
    <x v="4"/>
    <x v="1"/>
    <n v="179.61322012430051"/>
    <n v="14.399843165512028"/>
    <n v="190.15552461538459"/>
    <n v="64.932864024437905"/>
    <n v="449.101451929635"/>
    <n v="8383.5906485554879"/>
    <n v="1765.6662447716649"/>
    <n v="179.92180000000002"/>
    <n v="94.6447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55">
  <r>
    <x v="0"/>
    <x v="0"/>
    <x v="0"/>
    <n v="4.8040000000000003"/>
    <n v="601.79999999999995"/>
    <n v="87.67538104490859"/>
    <n v="40.59370142379268"/>
    <x v="0"/>
  </r>
  <r>
    <x v="0"/>
    <x v="1"/>
    <x v="0"/>
    <n v="6.1550000000000002"/>
    <n v="896.1"/>
    <n v="82.22381442327368"/>
    <n v="38.069626077975713"/>
    <x v="0"/>
  </r>
  <r>
    <x v="0"/>
    <x v="2"/>
    <x v="1"/>
    <n v="4.9470000000000001"/>
    <n v="712.6"/>
    <n v="81.877632376767238"/>
    <n v="37.909343790443238"/>
    <x v="0"/>
  </r>
  <r>
    <x v="0"/>
    <x v="3"/>
    <x v="1"/>
    <n v="5.6180000000000003"/>
    <n v="716.1"/>
    <n v="79.732041353415397"/>
    <n v="36.915935146631334"/>
    <x v="0"/>
  </r>
  <r>
    <x v="0"/>
    <x v="4"/>
    <x v="1"/>
    <n v="6.9480000000000004"/>
    <n v="1042.9000000000001"/>
    <n v="72.524435776102081"/>
    <n v="33.578813764335266"/>
    <x v="0"/>
  </r>
  <r>
    <x v="1"/>
    <x v="0"/>
    <x v="0"/>
    <n v="5.5839999999999996"/>
    <n v="729.9"/>
    <n v="81.206193730747984"/>
    <n v="37.598467697336318"/>
    <x v="1"/>
  </r>
  <r>
    <x v="1"/>
    <x v="1"/>
    <x v="0"/>
    <n v="6.1070000000000002"/>
    <n v="784.1"/>
    <n v="75.058074397493186"/>
    <n v="34.751888446039345"/>
    <x v="2"/>
  </r>
  <r>
    <x v="1"/>
    <x v="2"/>
    <x v="1"/>
    <n v="5.4720000000000004"/>
    <n v="722.8"/>
    <n v="92.092664393019518"/>
    <n v="42.63890361396804"/>
    <x v="3"/>
  </r>
  <r>
    <x v="1"/>
    <x v="3"/>
    <x v="1"/>
    <n v="6.3070000000000004"/>
    <n v="827.1"/>
    <n v="77.429750691400187"/>
    <n v="35.849974570118292"/>
    <x v="4"/>
  </r>
  <r>
    <x v="1"/>
    <x v="4"/>
    <x v="1"/>
    <n v="5.1859999999999999"/>
    <n v="708.8"/>
    <n v="74.17965877461927"/>
    <n v="34.345182012648728"/>
    <x v="5"/>
  </r>
  <r>
    <x v="2"/>
    <x v="0"/>
    <x v="0"/>
    <n v="6.218790817989162"/>
    <n v="839.76302081593872"/>
    <n v="85.450876879219251"/>
    <n v="39.563755995078516"/>
    <x v="6"/>
  </r>
  <r>
    <x v="2"/>
    <x v="1"/>
    <x v="0"/>
    <n v="6.3736833384830369"/>
    <n v="913.89077889078419"/>
    <n v="86.936722080215077"/>
    <n v="40.251702323139583"/>
    <x v="7"/>
  </r>
  <r>
    <x v="2"/>
    <x v="2"/>
    <x v="1"/>
    <n v="5.4790000000000001"/>
    <n v="750.9"/>
    <n v="88.681258433621565"/>
    <n v="41.059422654766784"/>
    <x v="8"/>
  </r>
  <r>
    <x v="2"/>
    <x v="3"/>
    <x v="1"/>
    <n v="5.95"/>
    <n v="841.7"/>
    <n v="79.026824092116797"/>
    <n v="36.589419554650078"/>
    <x v="9"/>
  </r>
  <r>
    <x v="2"/>
    <x v="4"/>
    <x v="1"/>
    <n v="6.0656172673854725"/>
    <n v="836.87840109266699"/>
    <n v="82.627069863126763"/>
    <n v="38.256333346627692"/>
    <x v="10"/>
  </r>
  <r>
    <x v="3"/>
    <x v="0"/>
    <x v="0"/>
    <n v="6.0060000000000002"/>
    <n v="844.07"/>
    <n v="88.824474491036796"/>
    <n v="41.12573168935004"/>
    <x v="11"/>
  </r>
  <r>
    <x v="3"/>
    <x v="1"/>
    <x v="0"/>
    <n v="6.1539999999999999"/>
    <n v="900.18"/>
    <n v="80.240732602537477"/>
    <n v="37.151459194974855"/>
    <x v="12"/>
  </r>
  <r>
    <x v="3"/>
    <x v="2"/>
    <x v="1"/>
    <n v="5.2610000000000001"/>
    <n v="767.58"/>
    <n v="79.366137066788156"/>
    <n v="36.746521461922917"/>
    <x v="13"/>
  </r>
  <r>
    <x v="3"/>
    <x v="3"/>
    <x v="1"/>
    <n v="5.77"/>
    <n v="848.85"/>
    <n v="78.681669212170206"/>
    <n v="36.429612845234807"/>
    <x v="14"/>
  </r>
  <r>
    <x v="3"/>
    <x v="4"/>
    <x v="1"/>
    <n v="5.7869999999999999"/>
    <n v="829.67"/>
    <n v="71.67773462751282"/>
    <n v="33.186791132538438"/>
    <x v="15"/>
  </r>
  <r>
    <x v="4"/>
    <x v="0"/>
    <x v="0"/>
    <n v="5.5279999999999996"/>
    <n v="791.3"/>
    <n v="92.407251004913306"/>
    <n v="42.784557215274859"/>
    <x v="16"/>
  </r>
  <r>
    <x v="4"/>
    <x v="1"/>
    <x v="0"/>
    <n v="5.4710000000000001"/>
    <n v="808.8"/>
    <n v="90.508130494490402"/>
    <n v="41.905264418949059"/>
    <x v="17"/>
  </r>
  <r>
    <x v="4"/>
    <x v="2"/>
    <x v="1"/>
    <n v="5.2359999999999998"/>
    <n v="779.1"/>
    <n v="90.457969660794447"/>
    <n v="41.882039952947828"/>
    <x v="18"/>
  </r>
  <r>
    <x v="4"/>
    <x v="3"/>
    <x v="1"/>
    <n v="6.0069999999999997"/>
    <n v="901.3"/>
    <n v="82.271192058534581"/>
    <n v="38.091561923101516"/>
    <x v="19"/>
  </r>
  <r>
    <x v="4"/>
    <x v="4"/>
    <x v="1"/>
    <n v="5.3410000000000002"/>
    <n v="797.4"/>
    <n v="89.208906412211334"/>
    <n v="41.303723668853848"/>
    <x v="20"/>
  </r>
  <r>
    <x v="5"/>
    <x v="0"/>
    <x v="0"/>
    <n v="4.7672094153922799"/>
    <n v="706.94757834509937"/>
    <n v="101.37235460333024"/>
    <n v="46.935400181341905"/>
    <x v="21"/>
  </r>
  <r>
    <x v="5"/>
    <x v="1"/>
    <x v="0"/>
    <n v="5.4828805373848271"/>
    <n v="843.6945160044437"/>
    <n v="90.083048822753341"/>
    <n v="41.708451604934794"/>
    <x v="22"/>
  </r>
  <r>
    <x v="5"/>
    <x v="2"/>
    <x v="1"/>
    <n v="4.9427458455296831"/>
    <n v="738.2085691867436"/>
    <n v="106.93233079398809"/>
    <n v="49.509669157616486"/>
    <x v="23"/>
  </r>
  <r>
    <x v="5"/>
    <x v="3"/>
    <x v="1"/>
    <n v="6.3015546409545209"/>
    <n v="964.34242506114413"/>
    <n v="81.663407402554597"/>
    <n v="37.810157627382779"/>
    <x v="24"/>
  </r>
  <r>
    <x v="5"/>
    <x v="4"/>
    <x v="1"/>
    <n v="5.1900399855129322"/>
    <n v="774.85690945395879"/>
    <n v="93.780943990474896"/>
    <n v="43.420577067589882"/>
    <x v="25"/>
  </r>
  <r>
    <x v="6"/>
    <x v="0"/>
    <x v="0"/>
    <n v="4.6660101064568913"/>
    <n v="674.44075194254629"/>
    <n v="95.718036744026591"/>
    <n v="44.317451012484312"/>
    <x v="0"/>
  </r>
  <r>
    <x v="6"/>
    <x v="1"/>
    <x v="0"/>
    <n v="4.9131056288042299"/>
    <n v="718.80858065259827"/>
    <n v="94.155977231398609"/>
    <n v="43.594217458137557"/>
    <x v="0"/>
  </r>
  <r>
    <x v="6"/>
    <x v="2"/>
    <x v="1"/>
    <n v="4.5644507985727403"/>
    <n v="640.75285698565369"/>
    <n v="102.70668225249999"/>
    <n v="47.5531938829075"/>
    <x v="0"/>
  </r>
  <r>
    <x v="6"/>
    <x v="3"/>
    <x v="1"/>
    <n v="5.5166643003481326"/>
    <n v="756.75130807906237"/>
    <n v="82.051821553065409"/>
    <n v="37.98999337906929"/>
    <x v="0"/>
  </r>
  <r>
    <x v="6"/>
    <x v="4"/>
    <x v="1"/>
    <n v="4.4986136862280173"/>
    <n v="625.23032487457147"/>
    <n v="92.349729844841249"/>
    <n v="42.7579249181615"/>
    <x v="0"/>
  </r>
  <r>
    <x v="7"/>
    <x v="0"/>
    <x v="0"/>
    <n v="5.691671226929305"/>
    <n v="807.28992704207155"/>
    <n v="99.635369382737338"/>
    <n v="46.131176024207392"/>
    <x v="0"/>
  </r>
  <r>
    <x v="7"/>
    <x v="1"/>
    <x v="0"/>
    <n v="7.351454350722225"/>
    <n v="1053.1987202834327"/>
    <n v="77.869351082847174"/>
    <n v="36.053509551358239"/>
    <x v="0"/>
  </r>
  <r>
    <x v="7"/>
    <x v="2"/>
    <x v="1"/>
    <n v="5.45658095437103"/>
    <n v="814.44714076420087"/>
    <n v="101.93372857146888"/>
    <n v="47.195316328590096"/>
    <x v="0"/>
  </r>
  <r>
    <x v="7"/>
    <x v="3"/>
    <x v="1"/>
    <n v="6.4651235362159634"/>
    <n v="919.42429294682563"/>
    <n v="72.447418759530223"/>
    <n v="33.543154885662496"/>
    <x v="0"/>
  </r>
  <r>
    <x v="7"/>
    <x v="4"/>
    <x v="1"/>
    <n v="5.2162262108775312"/>
    <n v="734.09148084777109"/>
    <n v="83.169176163809624"/>
    <n v="38.507328563843856"/>
    <x v="0"/>
  </r>
  <r>
    <x v="8"/>
    <x v="0"/>
    <x v="0"/>
    <n v="5.8878125146782514"/>
    <n v="885.5428065133807"/>
    <n v="98.314060240743061"/>
    <n v="45.519409891464036"/>
    <x v="0"/>
  </r>
  <r>
    <x v="8"/>
    <x v="1"/>
    <x v="0"/>
    <n v="6.3168629014931934"/>
    <n v="964.52869689499892"/>
    <n v="94.168775432317489"/>
    <n v="43.600143025163"/>
    <x v="0"/>
  </r>
  <r>
    <x v="8"/>
    <x v="2"/>
    <x v="1"/>
    <n v="5.469764796394033"/>
    <n v="818.06541974909612"/>
    <n v="99.238143008259769"/>
    <n v="45.947260212824276"/>
    <x v="0"/>
  </r>
  <r>
    <x v="8"/>
    <x v="3"/>
    <x v="1"/>
    <n v="5.6516732532017109"/>
    <n v="869.16454563230707"/>
    <n v="80.93123877541683"/>
    <n v="37.471163553017995"/>
    <x v="0"/>
  </r>
  <r>
    <x v="8"/>
    <x v="4"/>
    <x v="1"/>
    <n v="5.6941702400603669"/>
    <n v="828.6784220976931"/>
    <n v="87.151173799398677"/>
    <n v="40.35099346912159"/>
    <x v="0"/>
  </r>
  <r>
    <x v="9"/>
    <x v="0"/>
    <x v="0"/>
    <n v="5.3210956355222336"/>
    <n v="788.30789457380627"/>
    <n v="103.82978723404253"/>
    <n v="48.073191489361697"/>
    <x v="0"/>
  </r>
  <r>
    <x v="9"/>
    <x v="1"/>
    <x v="0"/>
    <n v="5.3745938036239593"/>
    <n v="814.23162130418928"/>
    <n v="104.32692307692309"/>
    <n v="48.303365384615397"/>
    <x v="0"/>
  </r>
  <r>
    <x v="9"/>
    <x v="2"/>
    <x v="1"/>
    <n v="5.2951221308767824"/>
    <n v="814.64378777021318"/>
    <n v="81.126760563380287"/>
    <n v="37.561690140845073"/>
    <x v="0"/>
  </r>
  <r>
    <x v="9"/>
    <x v="3"/>
    <x v="1"/>
    <n v="5.5289539802511634"/>
    <n v="836.19373346444956"/>
    <n v="100.2770083102493"/>
    <n v="46.428254847645434"/>
    <x v="0"/>
  </r>
  <r>
    <x v="9"/>
    <x v="4"/>
    <x v="1"/>
    <n v="5.391060990538266"/>
    <n v="806.10170848705786"/>
    <n v="106.16438356164383"/>
    <n v="49.154109589041099"/>
    <x v="0"/>
  </r>
  <r>
    <x v="10"/>
    <x v="0"/>
    <x v="0"/>
    <n v="3.903"/>
    <n v="543.4"/>
    <n v="109.45426594926978"/>
    <n v="50.677325134511911"/>
    <x v="0"/>
  </r>
  <r>
    <x v="10"/>
    <x v="1"/>
    <x v="0"/>
    <n v="4.2389999999999999"/>
    <n v="576.1"/>
    <n v="113.82401509790046"/>
    <n v="52.700518990327907"/>
    <x v="0"/>
  </r>
  <r>
    <x v="10"/>
    <x v="2"/>
    <x v="1"/>
    <n v="4.1269999999999998"/>
    <n v="553.4"/>
    <n v="97.576932396413866"/>
    <n v="45.178119699539614"/>
    <x v="0"/>
  </r>
  <r>
    <x v="10"/>
    <x v="3"/>
    <x v="1"/>
    <n v="4.3869999999999996"/>
    <n v="595"/>
    <n v="97.674948712103955"/>
    <n v="45.223501253704129"/>
    <x v="0"/>
  </r>
  <r>
    <x v="10"/>
    <x v="4"/>
    <x v="1"/>
    <n v="3.9420000000000002"/>
    <n v="520.9"/>
    <n v="98.579401319127342"/>
    <n v="45.642262810755966"/>
    <x v="0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count="55">
  <r>
    <x v="0"/>
    <n v="1"/>
    <x v="0"/>
    <n v="6.5267890386544192"/>
    <n v="15.284140865531002"/>
    <n v="4.562280860944945"/>
    <n v="0.60944249831002628"/>
    <n v="6.5267890386544192"/>
    <n v="2.455239245178892"/>
    <n v="1.0526724109700825"/>
    <n v="1.5495975273565766E-2"/>
    <n v="1.4724240000000002E-3"/>
    <n v="5.4770311634460243E-3"/>
    <n v="29.878726045066763"/>
    <n v="83.439364568534955"/>
    <n v="7.2633014392815038"/>
    <n v="97.991511544265222"/>
    <n v="302.48038023370117"/>
    <n v="45.920187316923851"/>
    <n v="141.74651968452866"/>
    <n v="3.0868018613741168"/>
  </r>
  <r>
    <x v="0"/>
    <n v="2"/>
    <x v="0"/>
    <n v="7.7316892705066378"/>
    <n v="13.845151082601937"/>
    <n v="4.6729086666367499"/>
    <n v="0.69702392602083585"/>
    <n v="7.7316892705066378"/>
    <n v="2.3719448957062226"/>
    <n v="1.2335406563309141"/>
    <n v="1.5277374134522296E-2"/>
    <n v="1.4588960000000001E-3"/>
    <n v="6.76792426481894E-3"/>
    <n v="30.306255245380061"/>
    <n v="67.524396272514437"/>
    <n v="7.7877558773383413"/>
    <n v="99.610189886703623"/>
    <n v="284.89643040955752"/>
    <n v="46.656365623387423"/>
    <n v="133.44249255126229"/>
    <n v="2.8601133150493747"/>
  </r>
  <r>
    <x v="0"/>
    <n v="3"/>
    <x v="1"/>
    <n v="6.5128779125772995"/>
    <n v="12.139649500770275"/>
    <n v="4.5577908881546643"/>
    <n v="0.96188379088203657"/>
    <n v="6.5128779125772995"/>
    <n v="1.6287127208821164"/>
    <n v="1.685843569117812"/>
    <n v="1.6079248640626286E-2"/>
    <n v="1.3597920000000003E-3"/>
    <n v="7.1337258058779204E-3"/>
    <n v="28.794877817248945"/>
    <n v="64.061895906266727"/>
    <n v="7.2015001454216145"/>
    <n v="89.80721361932838"/>
    <n v="244.60398270705974"/>
    <n v="41.99856393433739"/>
    <n v="114.38965303901867"/>
    <n v="2.7236562949595382"/>
  </r>
  <r>
    <x v="0"/>
    <n v="4"/>
    <x v="1"/>
    <n v="8.4763998654697801"/>
    <n v="16.187602252877024"/>
    <n v="5.4148246344933533"/>
    <n v="0.53322549661113539"/>
    <n v="8.4763998654697801"/>
    <n v="2.1980460047570589"/>
    <n v="1.2341843274123896"/>
    <n v="1.8923297525937816E-2"/>
    <n v="1.6701760000000002E-3"/>
    <n v="6.4457709788919484E-3"/>
    <n v="24.467194439308184"/>
    <n v="70.899199102255409"/>
    <n v="7.674395609277882"/>
    <n v="74.204834409658261"/>
    <n v="243.6356161376408"/>
    <n v="34.730524657257632"/>
    <n v="114.03020896106409"/>
    <n v="3.2832849513903102"/>
  </r>
  <r>
    <x v="0"/>
    <n v="5"/>
    <x v="1"/>
    <n v="8.3351463605707252"/>
    <n v="8.0697092841170033"/>
    <n v="2.9529448147590784"/>
    <n v="0.25287371912901291"/>
    <n v="8.3351463605707252"/>
    <n v="1.0517742325614188"/>
    <n v="0.42776711148592544"/>
    <n v="1.6541278038137319E-2"/>
    <n v="8.4496799999999998E-4"/>
    <n v="6.8767782313964238E-3"/>
    <n v="27.99058204163634"/>
    <n v="66.455538425469911"/>
    <n v="5.7010269826015607"/>
    <n v="101.03062623300305"/>
    <n v="295.19959024616105"/>
    <n v="47.354746044136185"/>
    <n v="138.364990396086"/>
    <n v="2.9218822178272323"/>
  </r>
  <r>
    <x v="1"/>
    <n v="1"/>
    <x v="0"/>
    <n v="6.77588145894667"/>
    <n v="17.077515051876063"/>
    <n v="4.7065979930050617"/>
    <n v="1.1768381877452694"/>
    <n v="6.77588145894667"/>
    <n v="1.9376913184051785"/>
    <n v="1.9017189926783729"/>
    <n v="1.4942774242508049E-2"/>
    <n v="1.4724240000000002E-3"/>
    <n v="6.4603298441268733E-3"/>
    <n v="30.984875531539078"/>
    <n v="70.73942213886518"/>
    <n v="7.8438925145083322"/>
    <n v="83.35719299126734"/>
    <n v="265.99677399021971"/>
    <n v="38.944218082064381"/>
    <n v="124.27285521101869"/>
    <n v="3.1910476402208756"/>
  </r>
  <r>
    <x v="1"/>
    <n v="2"/>
    <x v="0"/>
    <n v="7.0147818418610211"/>
    <n v="15.703251120195493"/>
    <n v="4.8303645721986861"/>
    <n v="0.88295568152377801"/>
    <n v="7.0147818418610211"/>
    <n v="2.0155559431554915"/>
    <n v="1.6929135868623959"/>
    <n v="1.5303431737293545E-2"/>
    <n v="1.4588960000000001E-3"/>
    <n v="6.4360765470237204E-3"/>
    <n v="30.254651894300075"/>
    <n v="71.005992029621481"/>
    <n v="7.1738324266734743"/>
    <n v="92.712424161002588"/>
    <n v="305.01198517083998"/>
    <n v="43.323662505588885"/>
    <n v="142.52929340682076"/>
    <n v="3.2898717505343424"/>
  </r>
  <r>
    <x v="1"/>
    <n v="3"/>
    <x v="1"/>
    <n v="8.7144644822430433"/>
    <n v="13.588992470352169"/>
    <n v="4.6852128663730275"/>
    <n v="0.70107554996279997"/>
    <n v="8.7144644822430433"/>
    <n v="1.5767649478002561"/>
    <n v="0.9586984718180428"/>
    <n v="1.7292969577775402E-2"/>
    <n v="1.3597920000000003E-3"/>
    <n v="7.3138164622973548E-3"/>
    <n v="26.773886226865216"/>
    <n v="62.484477475724212"/>
    <n v="8.6239938447057298"/>
    <n v="74.090405136789926"/>
    <n v="197.63640417523203"/>
    <n v="34.674145769283832"/>
    <n v="92.493400124306589"/>
    <n v="2.6675033536440305"/>
  </r>
  <r>
    <x v="1"/>
    <n v="4"/>
    <x v="1"/>
    <n v="9.0111488038561944"/>
    <n v="18.193718467447532"/>
    <n v="5.5770952481577414"/>
    <n v="1.8028324234736588"/>
    <n v="9.0111488038561944"/>
    <n v="2.1683868282348953"/>
    <n v="2.5437938631519748"/>
    <n v="1.84522559254801E-2"/>
    <n v="1.6701760000000002E-3"/>
    <n v="6.4762329990196519E-3"/>
    <n v="25.091782916399879"/>
    <n v="70.565713134345074"/>
    <n v="9.4890949068817179"/>
    <n v="74.201203550426087"/>
    <n v="226.8294553594182"/>
    <n v="34.632315790152944"/>
    <n v="105.86929797138934"/>
    <n v="3.0569511612472451"/>
  </r>
  <r>
    <x v="1"/>
    <n v="5"/>
    <x v="1"/>
    <n v="6.404181012320703"/>
    <n v="8.9045061937317449"/>
    <n v="3.0360589468662913"/>
    <n v="0.60301189962544133"/>
    <n v="6.404181012320703"/>
    <n v="0.91791104172195437"/>
    <n v="1.2920233289724241"/>
    <n v="1.6647393872875751E-2"/>
    <n v="8.4496799999999998E-4"/>
    <n v="6.2758792628392736E-3"/>
    <n v="27.81216108272563"/>
    <n v="72.818481819111426"/>
    <n v="4.5004546609985736"/>
    <n v="108.59936861047451"/>
    <n v="383.96131203620592"/>
    <n v="50.752456175044863"/>
    <n v="179.43916167621924"/>
    <n v="3.5355759149337489"/>
  </r>
  <r>
    <x v="2"/>
    <n v="1"/>
    <x v="0"/>
    <n v="7.9222909936066301"/>
    <n v="18.707858594910448"/>
    <n v="4.8400628290635233"/>
    <n v="1.3388291625107942"/>
    <n v="7.9222909936066301"/>
    <n v="1.7638083790928454"/>
    <n v="4.006746532432798"/>
    <n v="1.4908306678962599E-2"/>
    <n v="1.2423264000000001E-3"/>
    <n v="6.6815975181019416E-3"/>
    <n v="31.056511646178322"/>
    <n v="68.396816593918572"/>
    <n v="10.95833089461669"/>
    <n v="94.645614100257362"/>
    <n v="241.56426695862027"/>
    <n v="44.076627615733869"/>
    <n v="112.49690058246321"/>
    <n v="2.5523028114407196"/>
  </r>
  <r>
    <x v="2"/>
    <n v="2"/>
    <x v="0"/>
    <n v="8.0782307817509622"/>
    <n v="17.370438888026225"/>
    <n v="4.9608853866327332"/>
    <n v="0.75973140383424931"/>
    <n v="8.0782307817509622"/>
    <n v="1.7977085822647783"/>
    <n v="1.8641057674940178"/>
    <n v="1.4578824638720603E-2"/>
    <n v="1.1186592E-3"/>
    <n v="5.9451782718711061E-3"/>
    <n v="31.7583900947883"/>
    <n v="76.869015377089767"/>
    <n v="9.3747396683062227"/>
    <n v="95.460548613143246"/>
    <n v="266.87336750464283"/>
    <n v="44.603733377304025"/>
    <n v="124.69599957904968"/>
    <n v="2.7956404125242904"/>
  </r>
  <r>
    <x v="2"/>
    <n v="3"/>
    <x v="1"/>
    <n v="7.6450709246092048"/>
    <n v="15.196151665953565"/>
    <n v="4.8073188444667014"/>
    <n v="0.41639462213523115"/>
    <n v="7.6450709246092048"/>
    <n v="1.7292651736950708"/>
    <n v="0.7014659491647256"/>
    <n v="1.5734334221043398E-2"/>
    <n v="1.2391800000000001E-3"/>
    <n v="6.5773443162953091E-3"/>
    <n v="29.426094138814914"/>
    <n v="69.480929995984368"/>
    <n v="5.4670383135378868"/>
    <n v="84.064950873707801"/>
    <n v="357.62515941830321"/>
    <n v="39.377382408219319"/>
    <n v="167.51740784778502"/>
    <n v="4.2541529579380777"/>
  </r>
  <r>
    <x v="2"/>
    <n v="4"/>
    <x v="1"/>
    <n v="8.4305005395314883"/>
    <n v="20.286603943245957"/>
    <n v="5.7412856246693211"/>
    <n v="0.65188260632977379"/>
    <n v="8.4305005395314883"/>
    <n v="2.2570758523100052"/>
    <n v="1.6472273128576078"/>
    <n v="1.7929239384952354E-2"/>
    <n v="1.4651280000000002E-3"/>
    <n v="6.6659325123071258E-3"/>
    <n v="25.823739092277755"/>
    <n v="68.557549773606866"/>
    <n v="7.6858493189549151"/>
    <n v="77.618522605717089"/>
    <n v="296.59407746401774"/>
    <n v="36.304007449497263"/>
    <n v="138.72402148681675"/>
    <n v="3.8211765375984079"/>
  </r>
  <r>
    <x v="2"/>
    <n v="5"/>
    <x v="1"/>
    <n v="8.2689555169705837"/>
    <n v="10.593529410224487"/>
    <n v="3.1847150613241624"/>
    <n v="0.34870863754195558"/>
    <n v="8.2689555169705837"/>
    <n v="1.8376793309506141"/>
    <n v="2.6271265394031733"/>
    <n v="1.6498835794599497E-2"/>
    <n v="1.465584E-3"/>
    <n v="7.5038153802345605E-3"/>
    <n v="28.062586097835588"/>
    <n v="60.902351249707152"/>
    <n v="10.586963849119913"/>
    <n v="113.56141239220061"/>
    <n v="206.06949320345996"/>
    <n v="52.958628266262075"/>
    <n v="96.099171872650729"/>
    <n v="1.814608403176331"/>
  </r>
  <r>
    <x v="3"/>
    <n v="1"/>
    <x v="0"/>
    <n v="7.8120843502282913"/>
    <n v="19.905021820918691"/>
    <n v="4.9379552046915434"/>
    <n v="5.8180865642902146"/>
    <n v="7.8120843502282913"/>
    <n v="1.2950556016362651"/>
    <n v="7.270572628900565"/>
    <n v="1.46436368183367E-2"/>
    <n v="9.7128000000000004E-4"/>
    <n v="4.9038448391923086E-3"/>
    <n v="31.617828668096532"/>
    <n v="93.192181846289941"/>
    <n v="13.022561943202447"/>
    <n v="96.035189726695208"/>
    <n v="247.30606856894835"/>
    <n v="44.535030837821928"/>
    <n v="114.68487146682943"/>
    <n v="2.5751609308291279"/>
  </r>
  <r>
    <x v="3"/>
    <n v="2"/>
    <x v="0"/>
    <n v="6.844125061676837"/>
    <n v="18.935280051256214"/>
    <n v="5.0871350418750581"/>
    <n v="1.7383223335103133"/>
    <n v="6.844125061676837"/>
    <n v="1.6910908184723139"/>
    <n v="2.0461276031781703"/>
    <n v="1.3860074339903801E-2"/>
    <n v="1.1117280000000002E-3"/>
    <n v="4.9607818754046872E-3"/>
    <n v="33.405304231810746"/>
    <n v="92.122574924284322"/>
    <n v="7.2432188708071292"/>
    <n v="84.015520167309177"/>
    <n v="319.18353241444402"/>
    <n v="39.271074240168161"/>
    <n v="149.19481748997197"/>
    <n v="3.7991020204221719"/>
  </r>
  <r>
    <x v="3"/>
    <n v="3"/>
    <x v="1"/>
    <n v="6.4057387221275732"/>
    <n v="16.274884448253644"/>
    <n v="4.8900410932556078"/>
    <n v="0.5098768227455317"/>
    <n v="6.4057387221275732"/>
    <n v="1.1614550310889855"/>
    <n v="0.69355211742688705"/>
    <n v="1.5341424112690199E-2"/>
    <n v="9.0592000000000005E-4"/>
    <n v="7.1223768418333076E-3"/>
    <n v="30.17972755325976"/>
    <n v="64.163973649331325"/>
    <n v="4.9845998328474286"/>
    <n v="80.234363957385057"/>
    <n v="373.28473281662923"/>
    <n v="37.565957066230055"/>
    <n v="174.7729720137944"/>
    <n v="4.6524296374417862"/>
  </r>
  <r>
    <x v="3"/>
    <n v="4"/>
    <x v="1"/>
    <n v="7.8781139103577447"/>
    <n v="21.877770077017789"/>
    <n v="5.8683073516788404"/>
    <n v="1.5000210691270308"/>
    <n v="7.8781139103577447"/>
    <n v="1.718187860781351"/>
    <n v="2.1502600371378029"/>
    <n v="1.73529325246943E-2"/>
    <n v="1.0953120000000002E-3"/>
    <n v="6.1270378399692444E-3"/>
    <n v="26.68136923491878"/>
    <n v="74.587429021377488"/>
    <n v="8.171510855558596"/>
    <n v="75.520212580366888"/>
    <n v="288.86366743956063"/>
    <n v="35.300983277737089"/>
    <n v="135.02572550332985"/>
    <n v="3.8249848294873177"/>
  </r>
  <r>
    <x v="3"/>
    <n v="5"/>
    <x v="1"/>
    <n v="6.4494025490783473"/>
    <n v="11.576143631973363"/>
    <n v="3.2688541512260221"/>
    <n v="3.4754408046922749"/>
    <n v="6.4494025490783473"/>
    <n v="1.0667533116507344"/>
    <n v="4.700303332776004"/>
    <n v="1.5548257751743698E-2"/>
    <n v="9.2613600000000004E-4"/>
    <n v="5.6412384699072067E-3"/>
    <n v="29.778256020233243"/>
    <n v="81.010579935210089"/>
    <n v="8.770137202492597"/>
    <n v="111.92209973123107"/>
    <n v="274.38973349862721"/>
    <n v="52.025409296483438"/>
    <n v="127.54619709869229"/>
    <n v="2.4516135254569451"/>
  </r>
  <r>
    <x v="4"/>
    <n v="1"/>
    <x v="0"/>
    <n v="6.9683760213668222"/>
    <n v="21.354816813743458"/>
    <n v="5.0519657639918831"/>
    <n v="4.5159342105813973"/>
    <n v="6.9683760213668222"/>
    <n v="1.563805552125106"/>
    <n v="6.0874741899703206"/>
    <n v="1.3641354418013099E-2"/>
    <n v="1.2528600000000002E-3"/>
    <n v="5.2046592265814623E-3"/>
    <n v="33.940911277007729"/>
    <n v="87.805940812798994"/>
    <n v="11.195094393575838"/>
    <n v="85.523067310883278"/>
    <n v="250.86906586254068"/>
    <n v="39.707617341614082"/>
    <n v="116.47632835603758"/>
    <n v="2.9333497236553887"/>
  </r>
  <r>
    <x v="4"/>
    <n v="2"/>
    <x v="0"/>
    <n v="7.0158627521413903"/>
    <n v="20.597593721955761"/>
    <n v="5.2221174111694326"/>
    <n v="1.8604237645268629"/>
    <n v="7.0158627521413903"/>
    <n v="1.7972960399939197"/>
    <n v="3.140576268004093"/>
    <n v="1.4168594640410353E-2"/>
    <n v="1.306668E-3"/>
    <n v="5.5140813126171757E-3"/>
    <n v="32.677905730994262"/>
    <n v="82.878719788608237"/>
    <n v="9.3637809151292331"/>
    <n v="81.313659063874354"/>
    <n v="255.94672395000819"/>
    <n v="37.908910262763037"/>
    <n v="119.32388115319355"/>
    <n v="3.1476473558883171"/>
  </r>
  <r>
    <x v="4"/>
    <n v="3"/>
    <x v="1"/>
    <n v="7.2203655919623806"/>
    <n v="17.890910283559315"/>
    <n v="5.0099922269229005"/>
    <n v="0.29128921169425398"/>
    <n v="7.2203655919623806"/>
    <n v="1.7359769689729614"/>
    <n v="1.3238752189980987"/>
    <n v="1.5244483491879299E-2"/>
    <n v="1.4416896000000001E-3"/>
    <n v="7.2741502358302972E-3"/>
    <n v="30.371642322066144"/>
    <n v="62.825207781515722"/>
    <n v="8.5176103984652087"/>
    <n v="72.150402728453457"/>
    <n v="215.17834411734023"/>
    <n v="33.743954061606445"/>
    <n v="100.63655758479383"/>
    <n v="2.9823581848487986"/>
  </r>
  <r>
    <x v="4"/>
    <n v="4"/>
    <x v="1"/>
    <n v="7.5987162881821506"/>
    <n v="23.837810749898594"/>
    <n v="6.0172013559997763"/>
    <n v="1.0853820679548849"/>
    <n v="7.5987162881821506"/>
    <n v="2.1089346772017423"/>
    <n v="1.4154627051946458"/>
    <n v="1.5375696846643402E-2"/>
    <n v="1.489296E-3"/>
    <n v="5.8777997535721166E-3"/>
    <n v="30.112456340544686"/>
    <n v="77.750181897957191"/>
    <n v="7.7234143994149331"/>
    <n v="64.285743887778636"/>
    <n v="270.69570677064763"/>
    <n v="30.076593558660022"/>
    <n v="126.6471266915336"/>
    <n v="4.2108201663372151"/>
  </r>
  <r>
    <x v="4"/>
    <n v="5"/>
    <x v="1"/>
    <n v="6.6424610263998094"/>
    <n v="12.692400154092127"/>
    <n v="3.3588278892212577"/>
    <n v="1.9503513085161353"/>
    <n v="6.6424610263998094"/>
    <n v="1.2062302601139991"/>
    <n v="2.2058834151345308"/>
    <n v="1.3941137847994398E-2"/>
    <n v="1.082544E-3"/>
    <n v="6.495757605487343E-3"/>
    <n v="33.211062471963736"/>
    <n v="70.353610426279701"/>
    <n v="8.1058406141084536"/>
    <n v="91.263416838746195"/>
    <n v="239.64957027461719"/>
    <n v="42.570400248638627"/>
    <n v="111.78606367577309"/>
    <n v="2.6259105628058532"/>
  </r>
  <r>
    <x v="5"/>
    <n v="1"/>
    <x v="0"/>
    <n v="6.1333929812698287"/>
    <n v="23.326293447602328"/>
    <n v="5.1951340767741385"/>
    <n v="3.0094539496299255"/>
    <n v="6.1333929812698287"/>
    <n v="2.114644946641127"/>
    <n v="2.5791236032042528"/>
    <n v="1.269161904196167E-2"/>
    <n v="1.4050272E-3"/>
    <n v="6.6346437541481866E-3"/>
    <n v="36.480767226719152"/>
    <n v="68.880864886568972"/>
    <n v="7.847729246012122"/>
    <n v="71.776561789480382"/>
    <n v="296.96784733152447"/>
    <n v="33.537570170799029"/>
    <n v="138.75810947260803"/>
    <n v="4.1373930420702907"/>
  </r>
  <r>
    <x v="5"/>
    <n v="2"/>
    <x v="0"/>
    <n v="6.761855548349831"/>
    <n v="22.499242370424032"/>
    <n v="5.3606518146999322"/>
    <n v="2.5163382480111109"/>
    <n v="6.761855548349831"/>
    <n v="2.0401830519987696"/>
    <n v="2.1617740370474983"/>
    <n v="1.3690333541273221E-2"/>
    <n v="1.1996448E-3"/>
    <n v="6.964698056549398E-3"/>
    <n v="33.819482820061396"/>
    <n v="65.616627783346701"/>
    <n v="7.5747703577821808"/>
    <n v="77.71766373121639"/>
    <n v="326.03867597294175"/>
    <n v="36.359160234698372"/>
    <n v="152.53279490499619"/>
    <n v="4.1951682580234815"/>
  </r>
  <r>
    <x v="5"/>
    <n v="3"/>
    <x v="1"/>
    <n v="8.5476678303118323"/>
    <n v="19.787367550348925"/>
    <n v="5.1346160984915414"/>
    <n v="0.79414362113918757"/>
    <n v="8.5476678303118323"/>
    <n v="2.0210811383582534"/>
    <n v="0.57839683980641254"/>
    <n v="1.6172245439338019E-2"/>
    <n v="1.3869696E-3"/>
    <n v="7.7248881760109689E-3"/>
    <n v="28.629295896893836"/>
    <n v="59.159432419899289"/>
    <n v="7.8591294033273043"/>
    <n v="68.760811375137507"/>
    <n v="254.85596178215346"/>
    <n v="32.221296122199433"/>
    <n v="119.42542923598954"/>
    <n v="3.7064129507102375"/>
  </r>
  <r>
    <x v="5"/>
    <n v="4"/>
    <x v="1"/>
    <n v="8.4936770287050649"/>
    <n v="25.831502586518177"/>
    <n v="6.1635137116942289"/>
    <n v="0.64565266858084802"/>
    <n v="8.4936770287050649"/>
    <n v="2.1400041923140356"/>
    <n v="0.72680093007026392"/>
    <n v="1.650519044070271E-2"/>
    <n v="1.2401376000000001E-3"/>
    <n v="7.691493742444459E-3"/>
    <n v="28.051781750922213"/>
    <n v="59.41628704423276"/>
    <n v="8.0666872695006209"/>
    <n v="67.231734521285489"/>
    <n v="291.46409592232374"/>
    <n v="31.502643520215926"/>
    <n v="136.57076644179111"/>
    <n v="4.3352160701736251"/>
  </r>
  <r>
    <x v="5"/>
    <n v="5"/>
    <x v="1"/>
    <n v="7.0225921363247616"/>
    <n v="14.337720164777409"/>
    <n v="3.4745285408895996"/>
    <n v="1.7027043115426228"/>
    <n v="7.0225921363247616"/>
    <n v="1.7610206623536231"/>
    <n v="1.9208148989135214"/>
    <n v="1.4428199611374917E-2"/>
    <n v="1.3503072000000003E-3"/>
    <n v="7.3479064259140666E-3"/>
    <n v="32.089935852771241"/>
    <n v="62.194586254975349"/>
    <n v="8.3624097481151729"/>
    <n v="87.303718955207117"/>
    <n v="240.77833797410361"/>
    <n v="40.807762425246636"/>
    <n v="112.54532259083017"/>
    <n v="2.7579390758558593"/>
  </r>
  <r>
    <x v="6"/>
    <n v="1"/>
    <x v="0"/>
    <n v="6.0795951125006624"/>
    <n v="24.216824945976626"/>
    <n v="5.2594246006322134"/>
    <n v="4.2310921037417248"/>
    <n v="6.0795951125006624"/>
    <n v="0.95482202223237367"/>
    <n v="3.5756669213819352"/>
    <n v="1.36124155911173E-2"/>
    <n v="8.8281600000000003E-4"/>
    <n v="6.7010811444672743E-3"/>
    <n v="34.013066740492988"/>
    <n v="68.197950472114584"/>
    <n v="8.0228201113286595"/>
    <n v="59.289275413823532"/>
    <n v="255.16104680563782"/>
    <n v="27.616377530020131"/>
    <n v="118.8515756071575"/>
    <n v="4.303662762357626"/>
  </r>
  <r>
    <x v="6"/>
    <n v="2"/>
    <x v="0"/>
    <n v="6.5359413773596042"/>
    <n v="23.942615519234337"/>
    <n v="5.4510584096327666"/>
    <n v="2.9858337209164256"/>
    <n v="6.5359413773596042"/>
    <n v="1.5337797437431389"/>
    <n v="1.8570877563117254"/>
    <n v="1.4128763374600501E-2"/>
    <n v="1.0624800000000002E-3"/>
    <n v="7.1181888119252424E-3"/>
    <n v="32.77003002487411"/>
    <n v="64.2017249155261"/>
    <n v="6.7896348193613401"/>
    <n v="65.105321313960218"/>
    <n v="320.88764148494016"/>
    <n v="30.443239772193518"/>
    <n v="150.04701939110186"/>
    <n v="4.9287467599999975"/>
  </r>
  <r>
    <x v="6"/>
    <n v="3"/>
    <x v="1"/>
    <n v="8.0904501822533206"/>
    <n v="20.896461594516481"/>
    <n v="5.212585774229014"/>
    <n v="1.2706413639340055"/>
    <n v="8.0904501822533206"/>
    <n v="1.1870637199050282"/>
    <n v="1.1133847341928416"/>
    <n v="1.7257801030053501E-2"/>
    <n v="1.1235840000000002E-3"/>
    <n v="6.2286300770750466E-3"/>
    <n v="26.828446984277505"/>
    <n v="73.37086876968722"/>
    <n v="5.9673339972481489"/>
    <n v="55.929393000860216"/>
    <n v="283.59173152219023"/>
    <n v="26.138576521359305"/>
    <n v="132.53646745466278"/>
    <n v="5.0705311877393076"/>
  </r>
  <r>
    <x v="6"/>
    <n v="4"/>
    <x v="1"/>
    <n v="7.377878038546676"/>
    <n v="27.088917942217435"/>
    <n v="6.2502038773479214"/>
    <n v="0.87678081154437737"/>
    <n v="7.377878038546676"/>
    <n v="1.3441055213529507"/>
    <n v="0.66289732524491352"/>
    <n v="1.6299214974324103E-2"/>
    <n v="1.0196160000000001E-3"/>
    <n v="6.4527689377589506E-3"/>
    <n v="28.406276052518887"/>
    <n v="70.822309679465491"/>
    <n v="5.259667537428486"/>
    <n v="53.176426835340997"/>
    <n v="357.33154463111401"/>
    <n v="24.903919246149098"/>
    <n v="167.34776029894411"/>
    <n v="6.719735903609676"/>
  </r>
  <r>
    <x v="6"/>
    <n v="5"/>
    <x v="1"/>
    <n v="5.9076963359727328"/>
    <n v="15.206063940403892"/>
    <n v="3.5385656620774917"/>
    <n v="2.9221484919817358"/>
    <n v="5.9076963359727328"/>
    <n v="0.93238089681437497"/>
    <n v="2.6248113537251059"/>
    <n v="1.4220138763453901E-2"/>
    <n v="9.8769599999999993E-4"/>
    <n v="6.8838607510687761E-3"/>
    <n v="32.559457238906923"/>
    <n v="66.387165069985912"/>
    <n v="6.280081553813825"/>
    <n v="72.438797972714141"/>
    <n v="277.24677210669802"/>
    <n v="33.764288238051662"/>
    <n v="129.22688101486776"/>
    <n v="3.8273243050102774"/>
  </r>
  <r>
    <x v="7"/>
    <n v="1"/>
    <x v="0"/>
    <n v="6.8311624503593347"/>
    <n v="24.951817454791566"/>
    <n v="5.3134329262632383"/>
    <n v="2.3912150458584689"/>
    <n v="6.8311624503593347"/>
    <n v="0.78900083444596381"/>
    <n v="2.5006698499921365"/>
    <n v="1.2045956E-2"/>
    <n v="9.0683333333333338E-4"/>
    <n v="5.1210686984793346E-3"/>
    <n v="38.436135745473422"/>
    <n v="89.239185589465535"/>
    <n v="8.2795036480110564"/>
    <n v="55.827647577985857"/>
    <n v="230.43228109992455"/>
    <n v="25.96422121457633"/>
    <n v="107.16902791041319"/>
    <n v="4.127565661405181"/>
  </r>
  <r>
    <x v="7"/>
    <n v="2"/>
    <x v="0"/>
    <n v="7.4015983518521731"/>
    <n v="24.966012916441944"/>
    <n v="5.5196037736393757"/>
    <n v="1.9503116367251416"/>
    <n v="7.4015983518521731"/>
    <n v="1.0919427612142147"/>
    <n v="1.52291640416339"/>
    <n v="1.2929618E-2"/>
    <n v="9.8683333333333349E-4"/>
    <n v="7.7998687725297222E-3"/>
    <n v="35.809255926973243"/>
    <n v="58.590729322203934"/>
    <n v="7.8972144870496619"/>
    <n v="54.225181709441252"/>
    <n v="235.63949142661332"/>
    <n v="25.332113970754943"/>
    <n v="110.08255324648148"/>
    <n v="4.3455731082517639"/>
  </r>
  <r>
    <x v="7"/>
    <n v="3"/>
    <x v="1"/>
    <n v="8.4403077788962086"/>
    <n v="21.639532206095161"/>
    <n v="5.2619966235126503"/>
    <n v="0.51426677407872201"/>
    <n v="8.4403077788962086"/>
    <n v="0.7924814608623173"/>
    <n v="0.37377686503582791"/>
    <n v="1.5174688E-2"/>
    <n v="8.4300000000000011E-4"/>
    <n v="8.5712730770537131E-3"/>
    <n v="30.511335719060583"/>
    <n v="53.317633902417811"/>
    <n v="6.3691085412223511"/>
    <n v="49.01712754105116"/>
    <n v="235.45449466089107"/>
    <n v="22.932732815539126"/>
    <n v="110.15772011025936"/>
    <n v="4.8035147401018401"/>
  </r>
  <r>
    <x v="7"/>
    <n v="4"/>
    <x v="1"/>
    <n v="6.7764172549274111"/>
    <n v="28.528303906024266"/>
    <n v="6.3432475430579212"/>
    <n v="0.27799782438217246"/>
    <n v="6.7764172549274111"/>
    <n v="1.5324296295168305"/>
    <n v="0.33208614377865353"/>
    <n v="1.446773E-2"/>
    <n v="1.1391666666666666E-3"/>
    <n v="8.3344463731370323E-3"/>
    <n v="32.002256055372889"/>
    <n v="54.832676285850056"/>
    <n v="6.2928161896762189"/>
    <n v="53.187419908428893"/>
    <n v="300.74818000586686"/>
    <n v="24.921430776472192"/>
    <n v="140.91819009213538"/>
    <n v="5.6544983855892141"/>
  </r>
  <r>
    <x v="7"/>
    <n v="5"/>
    <x v="1"/>
    <n v="5.9659372347561987"/>
    <n v="15.787240493905717"/>
    <n v="3.580202463831172"/>
    <n v="1.6334977363206982"/>
    <n v="5.9659372347561987"/>
    <n v="0.62281335525550519"/>
    <n v="1.5467991202560971"/>
    <n v="1.3751810000000001E-2"/>
    <n v="8.1916666666666683E-4"/>
    <n v="7.1854267895731056E-3"/>
    <n v="33.668295300764044"/>
    <n v="63.600954178972422"/>
    <n v="6.6938361485807816"/>
    <n v="61.363150514826586"/>
    <n v="214.38829017399746"/>
    <n v="28.617931529317985"/>
    <n v="99.984263477550599"/>
    <n v="3.4937627611248043"/>
  </r>
  <r>
    <x v="8"/>
    <n v="1"/>
    <x v="0"/>
    <n v="5.8215111644773927"/>
    <n v="25.537414176570447"/>
    <n v="5.3534678754206944"/>
    <n v="1.3668016413337729"/>
    <n v="5.8215111644773927"/>
    <n v="0.62563167093633598"/>
    <n v="1.5237125732254326"/>
    <n v="1.0056946274851061E-2"/>
    <n v="9.2272727272727287E-4"/>
    <n v="4.4535235598509313E-3"/>
    <n v="46.037831698256419"/>
    <n v="102.61537720826536"/>
    <n v="5.2821011586507005"/>
    <n v="43.863369227921282"/>
    <n v="271.7594008076581"/>
    <n v="20.422600321026792"/>
    <n v="126.53003460216745"/>
    <n v="6.1955888385032969"/>
  </r>
  <r>
    <x v="8"/>
    <n v="2"/>
    <x v="0"/>
    <n v="7.0599268356038758"/>
    <n v="25.690945831125841"/>
    <n v="5.5647078634773814"/>
    <n v="1.39490874277918"/>
    <n v="7.0599268356038758"/>
    <n v="0.77003700452190227"/>
    <n v="1.5301825363128418"/>
    <n v="1.186839047026597E-2"/>
    <n v="9.2829999999999996E-4"/>
    <n v="7.4211815886634823E-3"/>
    <n v="39.011186997930331"/>
    <n v="61.580490187453215"/>
    <n v="6.7773842245982223"/>
    <n v="45.934483030500537"/>
    <n v="231.42686982768038"/>
    <n v="21.422623889430636"/>
    <n v="107.93135054844647"/>
    <n v="5.0381947190743981"/>
  </r>
  <r>
    <x v="8"/>
    <n v="3"/>
    <x v="1"/>
    <n v="7.4961324431530496"/>
    <n v="22.48499090066278"/>
    <n v="5.3102358966475558"/>
    <n v="0.36015756136482552"/>
    <n v="7.4961324431530496"/>
    <n v="0.89369796770252496"/>
    <n v="0.41237807939593807"/>
    <n v="1.3809882085944719E-2"/>
    <n v="1.0135000000000001E-3"/>
    <n v="7.6440313774528042E-3"/>
    <n v="33.526716384582855"/>
    <n v="59.785207233448673"/>
    <n v="5.2401796056681684"/>
    <n v="46.582437355440575"/>
    <n v="269.71801033701138"/>
    <n v="21.78945807509016"/>
    <n v="126.16362758117123"/>
    <n v="5.7901223218305855"/>
  </r>
  <r>
    <x v="8"/>
    <n v="4"/>
    <x v="1"/>
    <n v="6.0567366140541221"/>
    <n v="29.450594821742975"/>
    <n v="6.4081011472513758"/>
    <n v="0.26652455941657072"/>
    <n v="6.0567366140541221"/>
    <n v="0.9871445199121639"/>
    <n v="0.3516484149037421"/>
    <n v="1.3241752145354106E-2"/>
    <n v="1.069818181818182E-3"/>
    <n v="9.118653104382788E-3"/>
    <n v="34.965161325908404"/>
    <n v="50.117050705695512"/>
    <n v="5.3115581053146306"/>
    <n v="39.027412642560989"/>
    <n v="262.85338728456901"/>
    <n v="18.267361116988383"/>
    <n v="123.03243851513852"/>
    <n v="6.7350964229157393"/>
  </r>
  <r>
    <x v="8"/>
    <n v="5"/>
    <x v="1"/>
    <n v="5.8591176180269784"/>
    <n v="16.258789692700816"/>
    <n v="3.6138092205876666"/>
    <n v="1.2162571233917094"/>
    <n v="5.8591176180269784"/>
    <n v="0.50515595555159476"/>
    <n v="1.355911805551036"/>
    <n v="1.1806700000000002E-2"/>
    <n v="8.5260000000000012E-4"/>
    <n v="7.1759116987012038E-3"/>
    <n v="39.215021979045794"/>
    <n v="63.685287554850234"/>
    <n v="5.8965753760829438"/>
    <n v="52.869236771953247"/>
    <n v="209.21626294255333"/>
    <n v="24.630301736832259"/>
    <n v="97.468017303801659"/>
    <n v="3.9572400835856416"/>
  </r>
  <r>
    <x v="9"/>
    <n v="1"/>
    <x v="0"/>
    <n v="6.0994700336784557"/>
    <n v="26.147028091875498"/>
    <n v="5.3957738388537519"/>
    <n v="1.2324680213311336"/>
    <n v="6.0994700336784557"/>
    <n v="0.6519198787381093"/>
    <n v="1.2450899457835685"/>
    <n v="1.1040000000000001E-2"/>
    <n v="9.3099999999999997E-4"/>
    <n v="4.3284927211087775E-3"/>
    <n v="41.938405797101446"/>
    <n v="105.57947753298656"/>
    <n v="5.2273013398765862"/>
    <n v="41.709930302810136"/>
    <n v="267.13695151725949"/>
    <n v="19.441727487391613"/>
    <n v="124.51720191105653"/>
    <n v="6.4046367274620355"/>
  </r>
  <r>
    <x v="9"/>
    <n v="2"/>
    <x v="0"/>
    <n v="6.2631846993586917"/>
    <n v="26.450805297655279"/>
    <n v="5.613258576629776"/>
    <n v="1.6260917340044572"/>
    <n v="6.2631846993586917"/>
    <n v="0.80841017968183293"/>
    <n v="1.5091735920961962"/>
    <n v="1.1169999999999999E-2"/>
    <n v="9.3939999999999996E-4"/>
    <n v="6.3018221514279061E-3"/>
    <n v="41.450313339301708"/>
    <n v="72.518707925841753"/>
    <n v="4.8078770069614158"/>
    <n v="46.596262658112998"/>
    <n v="332.81206356210004"/>
    <n v="21.729187345333109"/>
    <n v="155.19990804817576"/>
    <n v="7.1424626048662994"/>
  </r>
  <r>
    <x v="9"/>
    <n v="3"/>
    <x v="1"/>
    <n v="6.641246587404579"/>
    <n v="23.241711987914474"/>
    <n v="5.3584136032406269"/>
    <n v="0.20409640742207791"/>
    <n v="6.641246587404579"/>
    <n v="0.80489879384476426"/>
    <n v="0.6866147955066062"/>
    <n v="1.546E-2"/>
    <n v="9.984000000000002E-4"/>
    <n v="8.600770712658988E-3"/>
    <n v="29.94825355756792"/>
    <n v="53.13477306485656"/>
    <n v="4.2099025467897135"/>
    <n v="45.339645955180863"/>
    <n v="324.03040345714737"/>
    <n v="21.184475472836382"/>
    <n v="151.3998177506023"/>
    <n v="7.1467343123379878"/>
  </r>
  <r>
    <x v="9"/>
    <n v="4"/>
    <x v="1"/>
    <n v="6.6919334581913077"/>
    <n v="30.352357416131927"/>
    <n v="6.4691336221523095"/>
    <n v="0.24647262991598309"/>
    <n v="6.6919334581913077"/>
    <n v="0.96279506928988556"/>
    <n v="0.23820395366785338"/>
    <n v="1.2070000000000001E-2"/>
    <n v="9.9579999999999981E-4"/>
    <n v="7.3935894381748687E-3"/>
    <n v="38.359569179784586"/>
    <n v="61.810302535923874"/>
    <n v="5.1397287401718472"/>
    <n v="38.643858265274105"/>
    <n v="280.37646582366034"/>
    <n v="18.094155516383466"/>
    <n v="131.28025004444521"/>
    <n v="7.2553952532118275"/>
  </r>
  <r>
    <x v="9"/>
    <n v="5"/>
    <x v="1"/>
    <n v="6.5590011215706303"/>
    <n v="16.821801281366334"/>
    <n v="3.6519638167051065"/>
    <n v="2.34094489583208"/>
    <n v="6.5590011215706303"/>
    <n v="0.60116618478295603"/>
    <n v="1.9894504226633849"/>
    <n v="1.1459999999999998E-2"/>
    <n v="9.9360000000000008E-4"/>
    <n v="7.201374346902524E-3"/>
    <n v="40.40139616055847"/>
    <n v="63.46010886054912"/>
    <n v="6.3907669434075753"/>
    <n v="51.644098494242456"/>
    <n v="207.85869093723349"/>
    <n v="24.036885675227751"/>
    <n v="96.744366468470545"/>
    <n v="4.0248294964507245"/>
  </r>
  <r>
    <x v="10"/>
    <n v="1"/>
    <x v="0"/>
    <n v="5.0623200000000006"/>
    <n v="26.718408222059988"/>
    <n v="5.4287921730439743"/>
    <n v="0.92"/>
    <n v="5.0623200000000006"/>
    <n v="0.60439846437471145"/>
    <n v="0.7920313328136912"/>
    <n v="1.1850000000000001E-2"/>
    <n v="9.3560000000000008E-4"/>
    <n v="4.1951664386684906E-3"/>
    <n v="39.0717299578059"/>
    <n v="108.93489130434783"/>
    <n v="3.407639963859693"/>
    <n v="36.498628059478115"/>
    <n v="350.25170772418761"/>
    <n v="17.035187641909914"/>
    <n v="163.47473535875804"/>
    <n v="9.5962978979214775"/>
  </r>
  <r>
    <x v="10"/>
    <n v="2"/>
    <x v="0"/>
    <n v="5.5969999999999995"/>
    <n v="27.021796386024466"/>
    <n v="5.642524179615509"/>
    <n v="1.08"/>
    <n v="5.5969999999999995"/>
    <n v="0.60025669135491999"/>
    <n v="0.7333248517595391"/>
    <n v="1.1599999999999999E-2"/>
    <n v="8.4100000000000006E-4"/>
    <n v="6.8702290076335885E-3"/>
    <n v="39.913793103448278"/>
    <n v="66.518888888888881"/>
    <n v="4.021657199387338"/>
    <n v="37.599534722937491"/>
    <n v="315.05894262458565"/>
    <n v="17.559143721171704"/>
    <n v="147.13387532454243"/>
    <n v="8.3793308865703811"/>
  </r>
  <r>
    <x v="10"/>
    <n v="3"/>
    <x v="1"/>
    <n v="5.5210169999999996"/>
    <n v="23.784930674074761"/>
    <n v="5.3923279332502227"/>
    <n v="0.55000000000000004"/>
    <n v="5.5210169999999996"/>
    <n v="0.57713301616988322"/>
    <n v="0.8831031694639454"/>
    <n v="1.371E-2"/>
    <n v="9.2350000000000006E-4"/>
    <n v="5.6642636457260561E-3"/>
    <n v="33.770970094821301"/>
    <n v="80.681272727272713"/>
    <n v="3.8496773706710998"/>
    <n v="39.995689117310306"/>
    <n v="310.18422753354349"/>
    <n v="18.654590130142541"/>
    <n v="144.67458261567413"/>
    <n v="7.7554415083023143"/>
  </r>
  <r>
    <x v="10"/>
    <n v="4"/>
    <x v="1"/>
    <n v="5.9218700000000002"/>
    <n v="30.999471905936154"/>
    <n v="6.5176836350990524"/>
    <n v="0.14000000000000001"/>
    <n v="5.9218700000000002"/>
    <n v="0.69566450275097236"/>
    <n v="0.26094204734823584"/>
    <n v="1.3820000000000001E-2"/>
    <n v="9.0819999999999996E-4"/>
    <n v="8.9171974522293009E-3"/>
    <n v="33.502170767004337"/>
    <n v="51.249285714285712"/>
    <n v="3.6713442618031609"/>
    <n v="33.140297546927719"/>
    <n v="334.54337448809821"/>
    <n v="15.504327294422408"/>
    <n v="156.51247442480638"/>
    <n v="10.09476073696605"/>
  </r>
  <r>
    <x v="10"/>
    <n v="5"/>
    <x v="1"/>
    <n v="4.7992100000000004"/>
    <n v="17.140834020126398"/>
    <n v="3.6775411177502599"/>
    <n v="1.56"/>
    <n v="4.7992100000000004"/>
    <n v="0.34461003980521687"/>
    <n v="1.0654590439212923"/>
    <n v="1.235E-2"/>
    <n v="8.3659999999999995E-4"/>
    <n v="7.5325929502655722E-3"/>
    <n v="37.48987854251012"/>
    <n v="60.669679487179486"/>
    <n v="2.9344204950637214"/>
    <n v="41.051218863732132"/>
    <n v="328.75501380949817"/>
    <n v="19.110664284075643"/>
    <n v="153.04604527030565"/>
    <n v="8.00841053954542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8" cacheId="4" applyNumberFormats="0" applyBorderFormats="0" applyFontFormats="0" applyPatternFormats="0" applyAlignmentFormats="0" applyWidthHeightFormats="1" dataCaption="Data" updatedVersion="2" showMemberPropertyTips="0" useAutoFormatting="1" rowGrandTotals="0" itemPrintTitles="1" createdVersion="1" indent="0" compact="0" compactData="0" gridDropZones="1">
  <location ref="B62:L85" firstHeaderRow="1" firstDataRow="2" firstDataCol="2"/>
  <pivotFields count="12">
    <pivotField axis="axisRow" compact="0" outline="0" subtotalTop="0" showAll="0" includeNewItemsInFilter="1" defaultSubtotal="0">
      <items count="11">
        <item x="0"/>
        <item x="1"/>
        <item x="2"/>
        <item x="3"/>
        <item x="4"/>
        <item x="5"/>
        <item x="6"/>
        <item x="7"/>
        <item x="8"/>
        <item x="9"/>
        <item x="10"/>
      </items>
    </pivotField>
    <pivotField compact="0" outline="0" subtotalTop="0" showAll="0" includeNewItemsInFilter="1"/>
    <pivotField axis="axisRow" compact="0" outline="0" subtotalTop="0" showAll="0" includeNewItemsInFilter="1">
      <items count="3">
        <item x="1"/>
        <item x="0"/>
        <item t="default"/>
      </items>
    </pivotField>
    <pivotField dataField="1" compact="0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</pivotFields>
  <rowFields count="2">
    <field x="0"/>
    <field x="2"/>
  </rowFields>
  <rowItems count="22">
    <i>
      <x/>
      <x/>
    </i>
    <i r="1">
      <x v="1"/>
    </i>
    <i>
      <x v="1"/>
      <x/>
    </i>
    <i r="1">
      <x v="1"/>
    </i>
    <i>
      <x v="2"/>
      <x/>
    </i>
    <i r="1">
      <x v="1"/>
    </i>
    <i>
      <x v="3"/>
      <x/>
    </i>
    <i r="1">
      <x v="1"/>
    </i>
    <i>
      <x v="4"/>
      <x/>
    </i>
    <i r="1">
      <x v="1"/>
    </i>
    <i>
      <x v="5"/>
      <x/>
    </i>
    <i r="1">
      <x v="1"/>
    </i>
    <i>
      <x v="6"/>
      <x/>
    </i>
    <i r="1">
      <x v="1"/>
    </i>
    <i>
      <x v="7"/>
      <x/>
    </i>
    <i r="1">
      <x v="1"/>
    </i>
    <i>
      <x v="8"/>
      <x/>
    </i>
    <i r="1">
      <x v="1"/>
    </i>
    <i>
      <x v="9"/>
      <x/>
    </i>
    <i r="1">
      <x v="1"/>
    </i>
    <i>
      <x v="10"/>
      <x/>
    </i>
    <i r="1">
      <x v="1"/>
    </i>
  </rowItem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dataFields count="9">
    <dataField name="Average of GWdm" fld="3" subtotal="average" baseField="0" baseItem="0"/>
    <dataField name="Average of GCRdm" fld="4" subtotal="average" baseField="0" baseItem="0"/>
    <dataField name="Average of GLdm" fld="5" subtotal="average" baseField="0" baseItem="0"/>
    <dataField name="Average of GFRdm" fld="6" subtotal="average" baseField="0" baseItem="0"/>
    <dataField name="Average of NPPdm" fld="7" subtotal="average" baseField="0" baseItem="0"/>
    <dataField name="Average of DRW" fld="8" subtotal="average" baseField="0" baseItem="0"/>
    <dataField name="Average of DMCR" fld="9" subtotal="average" baseField="0" baseItem="0"/>
    <dataField name="Average of DML" fld="10" subtotal="average" baseField="0" baseItem="0"/>
    <dataField name="Average of DMFR" fld="11" subtotal="average" baseField="0" baseItem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1000000}" name="PivotTable19" cacheId="5" applyNumberFormats="0" applyBorderFormats="0" applyFontFormats="0" applyPatternFormats="0" applyAlignmentFormats="0" applyWidthHeightFormats="1" dataCaption="Data" updatedVersion="2" showMemberPropertyTips="0" useAutoFormatting="1" rowGrandTotals="0" itemPrintTitles="1" createdVersion="1" indent="0" compact="0" compactData="0" gridDropZones="1">
  <location ref="B62:L85" firstHeaderRow="1" firstDataRow="2" firstDataCol="2"/>
  <pivotFields count="12">
    <pivotField axis="axisRow" compact="0" outline="0" subtotalTop="0" showAll="0" includeNewItemsInFilter="1" defaultSubtotal="0">
      <items count="11">
        <item x="0"/>
        <item x="1"/>
        <item x="2"/>
        <item x="3"/>
        <item x="4"/>
        <item x="5"/>
        <item x="6"/>
        <item x="7"/>
        <item x="8"/>
        <item x="9"/>
        <item x="10"/>
      </items>
    </pivotField>
    <pivotField compact="0" outline="0" subtotalTop="0" showAll="0" includeNewItemsInFilter="1"/>
    <pivotField axis="axisRow" compact="0" outline="0" subtotalTop="0" showAll="0" includeNewItemsInFilter="1">
      <items count="3">
        <item x="1"/>
        <item x="0"/>
        <item t="default"/>
      </items>
    </pivotField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</pivotFields>
  <rowFields count="2">
    <field x="0"/>
    <field x="2"/>
  </rowFields>
  <rowItems count="22">
    <i>
      <x/>
      <x/>
    </i>
    <i r="1">
      <x v="1"/>
    </i>
    <i>
      <x v="1"/>
      <x/>
    </i>
    <i r="1">
      <x v="1"/>
    </i>
    <i>
      <x v="2"/>
      <x/>
    </i>
    <i r="1">
      <x v="1"/>
    </i>
    <i>
      <x v="3"/>
      <x/>
    </i>
    <i r="1">
      <x v="1"/>
    </i>
    <i>
      <x v="4"/>
      <x/>
    </i>
    <i r="1">
      <x v="1"/>
    </i>
    <i>
      <x v="5"/>
      <x/>
    </i>
    <i r="1">
      <x v="1"/>
    </i>
    <i>
      <x v="6"/>
      <x/>
    </i>
    <i r="1">
      <x v="1"/>
    </i>
    <i>
      <x v="7"/>
      <x/>
    </i>
    <i r="1">
      <x v="1"/>
    </i>
    <i>
      <x v="8"/>
      <x/>
    </i>
    <i r="1">
      <x v="1"/>
    </i>
    <i>
      <x v="9"/>
      <x/>
    </i>
    <i r="1">
      <x v="1"/>
    </i>
    <i>
      <x v="10"/>
      <x/>
    </i>
    <i r="1">
      <x v="1"/>
    </i>
  </rowItem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dataFields count="9">
    <dataField name="Average of GWc" fld="3" subtotal="average" baseField="0" baseItem="0" numFmtId="2"/>
    <dataField name="Average of GCRc" fld="4" subtotal="average" baseField="0" baseItem="0" numFmtId="2"/>
    <dataField name="Average of GLc" fld="5" subtotal="average" baseField="0" baseItem="0" numFmtId="2"/>
    <dataField name="Average of GFRc" fld="6" subtotal="average" baseField="0" baseItem="0" numFmtId="2"/>
    <dataField name="Average of NPPc" fld="7" subtotal="average" baseField="0" baseItem="0" numFmtId="2"/>
    <dataField name="Average of CW" fld="8" subtotal="average" baseField="0" baseItem="0" numFmtId="2"/>
    <dataField name="Average of CCR" fld="9" subtotal="average" baseField="0" baseItem="0" numFmtId="2"/>
    <dataField name="Average of CL" fld="10" subtotal="average" baseField="0" baseItem="0" numFmtId="2"/>
    <dataField name="Average of CFR" fld="11" subtotal="average" baseField="0" baseItem="0" numFmtId="2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2000000}" name="PivotTable20" cacheId="6" applyNumberFormats="0" applyBorderFormats="0" applyFontFormats="0" applyPatternFormats="0" applyAlignmentFormats="0" applyWidthHeightFormats="1" dataCaption="Data" updatedVersion="2" showMemberPropertyTips="0" useAutoFormatting="1" rowGrandTotals="0" itemPrintTitles="1" createdVersion="1" indent="0" compact="0" compactData="0" gridDropZones="1">
  <location ref="B63:H86" firstHeaderRow="1" firstDataRow="2" firstDataCol="2"/>
  <pivotFields count="8">
    <pivotField axis="axisRow" compact="0" outline="0" subtotalTop="0" showAll="0" includeNewItemsInFilter="1" defaultSubtotal="0">
      <items count="11">
        <item x="0"/>
        <item x="1"/>
        <item x="2"/>
        <item x="3"/>
        <item x="4"/>
        <item x="5"/>
        <item x="6"/>
        <item x="7"/>
        <item x="8"/>
        <item x="9"/>
        <item x="10"/>
      </items>
    </pivotField>
    <pivotField compact="0" outline="0" subtotalTop="0" showAll="0" includeNewItemsInFilter="1"/>
    <pivotField axis="axisRow" compact="0" outline="0" subtotalTop="0" showAll="0" includeNewItemsInFilter="1">
      <items count="3">
        <item x="1"/>
        <item x="0"/>
        <item t="default"/>
      </items>
    </pivotField>
    <pivotField dataField="1" compact="0" outline="0" subtotalTop="0" showAll="0" includeNewItemsInFilter="1"/>
    <pivotField dataField="1" compact="0" numFmtId="1" outline="0" subtotalTop="0" showAll="0" includeNewItemsInFilter="1"/>
    <pivotField dataField="1" compact="0" numFmtId="164" outline="0" subtotalTop="0" showAll="0" includeNewItemsInFilter="1"/>
    <pivotField dataField="1" compact="0" numFmtId="164" outline="0" subtotalTop="0" showAll="0" includeNewItemsInFilter="1"/>
    <pivotField dataField="1" compact="0" outline="0" subtotalTop="0" showAll="0" includeNewItemsInFilter="1"/>
  </pivotFields>
  <rowFields count="2">
    <field x="0"/>
    <field x="2"/>
  </rowFields>
  <rowItems count="22">
    <i>
      <x/>
      <x/>
    </i>
    <i r="1">
      <x v="1"/>
    </i>
    <i>
      <x v="1"/>
      <x/>
    </i>
    <i r="1">
      <x v="1"/>
    </i>
    <i>
      <x v="2"/>
      <x/>
    </i>
    <i r="1">
      <x v="1"/>
    </i>
    <i>
      <x v="3"/>
      <x/>
    </i>
    <i r="1">
      <x v="1"/>
    </i>
    <i>
      <x v="4"/>
      <x/>
    </i>
    <i r="1">
      <x v="1"/>
    </i>
    <i>
      <x v="5"/>
      <x/>
    </i>
    <i r="1">
      <x v="1"/>
    </i>
    <i>
      <x v="6"/>
      <x/>
    </i>
    <i r="1">
      <x v="1"/>
    </i>
    <i>
      <x v="7"/>
      <x/>
    </i>
    <i r="1">
      <x v="1"/>
    </i>
    <i>
      <x v="8"/>
      <x/>
    </i>
    <i r="1">
      <x v="1"/>
    </i>
    <i>
      <x v="9"/>
      <x/>
    </i>
    <i r="1">
      <x v="1"/>
    </i>
    <i>
      <x v="10"/>
      <x/>
    </i>
    <i r="1">
      <x v="1"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Average of LAI" fld="3" subtotal="average" baseField="0" baseItem="0" numFmtId="2"/>
    <dataField name="Average of LAD" fld="4" subtotal="average" baseField="0" baseItem="0" numFmtId="2"/>
    <dataField name="Average of LMAdm" fld="5" subtotal="average" baseField="0" baseItem="0" numFmtId="2"/>
    <dataField name="Average of LMAc" fld="6" subtotal="average" baseField="0" baseItem="0" numFmtId="2"/>
    <dataField name="Average of APAR" fld="7" subtotal="average" baseField="0" baseItem="0" numFmtId="2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300-000003000000}" name="PivotTable17" cacheId="3" applyNumberFormats="0" applyBorderFormats="0" applyFontFormats="0" applyPatternFormats="0" applyAlignmentFormats="0" applyWidthHeightFormats="1" dataCaption="Data" updatedVersion="2" showMemberPropertyTips="0" useAutoFormatting="1" colGrandTotals="0" itemPrintTitles="1" createdVersion="1" indent="0" compact="0" compactData="0" gridDropZones="1">
  <location ref="D62:M86" firstHeaderRow="1" firstDataRow="2" firstDataCol="2"/>
  <pivotFields count="11">
    <pivotField axis="axisRow" compact="0" outline="0" subtotalTop="0" showAll="0" includeNewItemsInFilter="1" defaultSubtotal="0">
      <items count="11">
        <item x="0"/>
        <item x="1"/>
        <item x="2"/>
        <item x="3"/>
        <item x="4"/>
        <item x="5"/>
        <item x="6"/>
        <item x="7"/>
        <item x="8"/>
        <item x="9"/>
        <item x="10"/>
      </items>
    </pivotField>
    <pivotField compact="0" outline="0" subtotalTop="0" showAll="0" includeNewItemsInFilter="1">
      <items count="6">
        <item x="0"/>
        <item x="1"/>
        <item x="2"/>
        <item x="3"/>
        <item x="4"/>
        <item t="default"/>
      </items>
    </pivotField>
    <pivotField axis="axisRow" compact="0" outline="0" subtotalTop="0" showAll="0" includeNewItemsInFilter="1">
      <items count="3">
        <item x="1"/>
        <item x="0"/>
        <item t="default"/>
      </items>
    </pivotField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2" outline="0" subtotalTop="0" showAll="0" includeNewItemsInFilter="1"/>
    <pivotField dataField="1" compact="0" numFmtId="2" outline="0" subtotalTop="0" showAll="0" includeNewItemsInFilter="1"/>
  </pivotFields>
  <rowFields count="2">
    <field x="0"/>
    <field x="2"/>
  </rowFields>
  <rowItems count="23">
    <i>
      <x/>
      <x/>
    </i>
    <i r="1">
      <x v="1"/>
    </i>
    <i>
      <x v="1"/>
      <x/>
    </i>
    <i r="1">
      <x v="1"/>
    </i>
    <i>
      <x v="2"/>
      <x/>
    </i>
    <i r="1">
      <x v="1"/>
    </i>
    <i>
      <x v="3"/>
      <x/>
    </i>
    <i r="1">
      <x v="1"/>
    </i>
    <i>
      <x v="4"/>
      <x/>
    </i>
    <i r="1">
      <x v="1"/>
    </i>
    <i>
      <x v="5"/>
      <x/>
    </i>
    <i r="1">
      <x v="1"/>
    </i>
    <i>
      <x v="6"/>
      <x/>
    </i>
    <i r="1">
      <x v="1"/>
    </i>
    <i>
      <x v="7"/>
      <x/>
    </i>
    <i r="1">
      <x v="1"/>
    </i>
    <i>
      <x v="8"/>
      <x/>
    </i>
    <i r="1">
      <x v="1"/>
    </i>
    <i>
      <x v="9"/>
      <x/>
    </i>
    <i r="1">
      <x v="1"/>
    </i>
    <i>
      <x v="10"/>
      <x/>
    </i>
    <i r="1">
      <x v="1"/>
    </i>
    <i t="grand">
      <x/>
    </i>
  </rowItem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dataFields count="8">
    <dataField name="Average of DMLLFALL" fld="3" subtotal="average" baseField="0" baseItem="0"/>
    <dataField name="Average of DMRLIN" fld="4" subtotal="average" baseField="0" baseItem="0"/>
    <dataField name="Average of DMWIN" fld="5" subtotal="average" baseField="0" baseItem="0"/>
    <dataField name="Average of CLLFALL" fld="6" subtotal="average" baseField="0" baseItem="0"/>
    <dataField name="Average of CRLIN" fld="7" subtotal="average" baseField="0" baseItem="0"/>
    <dataField name="Average of CWIN" fld="8" subtotal="average" baseField="0" baseItem="0"/>
    <dataField name="Average of NLLITIN" fld="9" subtotal="average" baseField="0" baseItem="0"/>
    <dataField name="Average of NRLITIN" fld="10" subtotal="average" baseField="0" baseItem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400-000004000000}" name="PivotTable21" cacheId="7" applyNumberFormats="0" applyBorderFormats="0" applyFontFormats="0" applyPatternFormats="0" applyAlignmentFormats="0" applyWidthHeightFormats="1" dataCaption="Data" updatedVersion="4" showMemberPropertyTips="0" useAutoFormatting="1" itemPrintTitles="1" createdVersion="1" indent="0" compact="0" compactData="0" gridDropZones="1">
  <location ref="B63:U87" firstHeaderRow="1" firstDataRow="2" firstDataCol="2"/>
  <pivotFields count="21">
    <pivotField axis="axisRow" compact="0" outline="0" subtotalTop="0" showAll="0" includeNewItemsInFilter="1" defaultSubtotal="0">
      <items count="11">
        <item x="0"/>
        <item x="1"/>
        <item x="2"/>
        <item x="3"/>
        <item x="4"/>
        <item x="5"/>
        <item x="6"/>
        <item x="7"/>
        <item x="8"/>
        <item x="9"/>
        <item x="10"/>
      </items>
    </pivotField>
    <pivotField compact="0" outline="0" subtotalTop="0" showAll="0" includeNewItemsInFilter="1"/>
    <pivotField axis="axisRow" compact="0" outline="0" subtotalTop="0" showAll="0" includeNewItemsInFilter="1">
      <items count="3">
        <item x="1"/>
        <item x="0"/>
        <item t="default"/>
      </items>
    </pivotField>
    <pivotField dataField="1" compact="0" numFmtId="2" outline="0" subtotalTop="0" showAll="0" includeNewItemsInFilter="1"/>
    <pivotField dataField="1" compact="0" numFmtId="2" outline="0" subtotalTop="0" showAll="0" includeNewItemsInFilter="1"/>
    <pivotField dataField="1" compact="0" numFmtId="2" outline="0" subtotalTop="0" showAll="0" includeNewItemsInFilter="1"/>
    <pivotField dataField="1" compact="0" outline="0" subtotalTop="0" showAll="0" includeNewItemsInFilter="1"/>
    <pivotField dataField="1" compact="0" numFmtId="2" outline="0" subtotalTop="0" showAll="0" includeNewItemsInFilter="1"/>
    <pivotField dataField="1" compact="0" numFmtId="2" outline="0" subtotalTop="0" showAll="0" includeNewItemsInFilter="1"/>
    <pivotField dataField="1" compact="0" numFmtId="2" outline="0" subtotalTop="0" showAll="0" includeNewItemsInFilter="1"/>
    <pivotField dataField="1" compact="0" numFmtId="165" outline="0" subtotalTop="0" showAll="0" includeNewItemsInFilter="1"/>
    <pivotField dataField="1" compact="0" numFmtId="165" outline="0" subtotalTop="0" showAll="0" includeNewItemsInFilter="1"/>
    <pivotField dataField="1" compact="0" numFmtId="165" outline="0" subtotalTop="0" showAll="0" includeNewItemsInFilter="1"/>
    <pivotField dataField="1" compact="0" numFmtId="2" outline="0" subtotalTop="0" showAll="0" includeNewItemsInFilter="1"/>
    <pivotField dataField="1" compact="0" numFmtId="2" outline="0" subtotalTop="0" showAll="0" includeNewItemsInFilter="1"/>
    <pivotField dataField="1" compact="0" numFmtId="2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1" outline="0" subtotalTop="0" showAll="0" includeNewItemsInFilter="1"/>
    <pivotField dataField="1" compact="0" numFmtId="2" outline="0" subtotalTop="0" showAll="0" includeNewItemsInFilter="1"/>
  </pivotFields>
  <rowFields count="2">
    <field x="0"/>
    <field x="2"/>
  </rowFields>
  <rowItems count="23">
    <i>
      <x/>
      <x/>
    </i>
    <i r="1">
      <x v="1"/>
    </i>
    <i>
      <x v="1"/>
      <x/>
    </i>
    <i r="1">
      <x v="1"/>
    </i>
    <i>
      <x v="2"/>
      <x/>
    </i>
    <i r="1">
      <x v="1"/>
    </i>
    <i>
      <x v="3"/>
      <x/>
    </i>
    <i r="1">
      <x v="1"/>
    </i>
    <i>
      <x v="4"/>
      <x/>
    </i>
    <i r="1">
      <x v="1"/>
    </i>
    <i>
      <x v="5"/>
      <x/>
    </i>
    <i r="1">
      <x v="1"/>
    </i>
    <i>
      <x v="6"/>
      <x/>
    </i>
    <i r="1">
      <x v="1"/>
    </i>
    <i>
      <x v="7"/>
      <x/>
    </i>
    <i r="1">
      <x v="1"/>
    </i>
    <i>
      <x v="8"/>
      <x/>
    </i>
    <i r="1">
      <x v="1"/>
    </i>
    <i>
      <x v="9"/>
      <x/>
    </i>
    <i r="1">
      <x v="1"/>
    </i>
    <i>
      <x v="10"/>
      <x/>
    </i>
    <i r="1">
      <x v="1"/>
    </i>
    <i t="grand">
      <x/>
    </i>
  </rowItems>
  <colFields count="1">
    <field x="-2"/>
  </colFields>
  <colItems count="1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  <i i="15">
      <x v="15"/>
    </i>
    <i i="16">
      <x v="16"/>
    </i>
    <i i="17">
      <x v="17"/>
    </i>
  </colItems>
  <dataFields count="18">
    <dataField name="Average of NCAN" fld="3" subtotal="average" baseField="0" baseItem="0" numFmtId="2"/>
    <dataField name="Average of NWOOD" fld="4" subtotal="average" baseField="0" baseItem="0" numFmtId="2"/>
    <dataField name="Average of NCR" fld="5" subtotal="average" baseField="0" baseItem="0" numFmtId="2"/>
    <dataField name="Average of NFR" fld="6" subtotal="average" baseField="0" baseItem="0" numFmtId="2"/>
    <dataField name="Average of NGL" fld="7" subtotal="average" baseField="0" baseItem="0" numFmtId="2"/>
    <dataField name="Average of NGW" fld="8" subtotal="average" baseField="0" baseItem="0" numFmtId="2"/>
    <dataField name="Average of NGFR" fld="9" subtotal="average" baseField="0" baseItem="0" numFmtId="2"/>
    <dataField name="Average of NL_dm" fld="10" subtotal="average" baseField="0" baseItem="0" numFmtId="2"/>
    <dataField name="Average of NW_dm" fld="11" subtotal="average" baseField="0" baseItem="0" numFmtId="2"/>
    <dataField name="Average of NFR_dm" fld="12" subtotal="average" baseField="0" baseItem="0" numFmtId="2"/>
    <dataField name="Average of C_NL" fld="13" subtotal="average" baseField="0" baseItem="0" numFmtId="2"/>
    <dataField name="Average of C_NFR" fld="14" subtotal="average" baseField="0" baseItem="0" numFmtId="2"/>
    <dataField name="Average of NUP" fld="15" subtotal="average" baseField="0" baseItem="0" numFmtId="2"/>
    <dataField name="Average of Nproddm" fld="16" subtotal="average" baseField="0" baseItem="0" numFmtId="2"/>
    <dataField name="Average of NUEdm" fld="17" subtotal="average" baseField="0" baseItem="0" numFmtId="2"/>
    <dataField name="Average of Nprodc" fld="18" subtotal="average" baseField="0" baseItem="0" numFmtId="2"/>
    <dataField name="Average of NUEc" fld="19" subtotal="average" baseField="0" baseItem="0" numFmtId="2"/>
    <dataField name="Average of MRT" fld="20" subtotal="average" baseField="0" baseItem="0" numFmtId="2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5"/>
  <sheetViews>
    <sheetView tabSelected="1" workbookViewId="0">
      <pane ySplit="4" topLeftCell="A5" activePane="bottomLeft" state="frozen"/>
      <selection pane="bottomLeft" activeCell="P13" sqref="P13"/>
    </sheetView>
  </sheetViews>
  <sheetFormatPr defaultRowHeight="12.75" x14ac:dyDescent="0.2"/>
  <cols>
    <col min="2" max="2" width="10.5703125" bestFit="1" customWidth="1"/>
    <col min="3" max="3" width="7" customWidth="1"/>
    <col min="4" max="4" width="11.140625" customWidth="1"/>
    <col min="5" max="5" width="11.28515625" customWidth="1"/>
    <col min="6" max="6" width="10" customWidth="1"/>
    <col min="7" max="7" width="11.5703125" customWidth="1"/>
    <col min="8" max="8" width="12" customWidth="1"/>
    <col min="9" max="9" width="14.7109375" customWidth="1"/>
    <col min="10" max="10" width="15.7109375" bestFit="1" customWidth="1"/>
    <col min="11" max="11" width="14.140625" customWidth="1"/>
    <col min="12" max="13" width="15.5703125" bestFit="1" customWidth="1"/>
  </cols>
  <sheetData>
    <row r="1" spans="1:15" x14ac:dyDescent="0.2">
      <c r="B1" s="6"/>
      <c r="C1" s="6"/>
    </row>
    <row r="2" spans="1:15" x14ac:dyDescent="0.2">
      <c r="D2" s="8"/>
      <c r="E2" s="8"/>
      <c r="F2" s="8" t="s">
        <v>59</v>
      </c>
      <c r="G2" s="8"/>
      <c r="H2" s="8"/>
      <c r="I2" s="32"/>
      <c r="J2" s="32"/>
      <c r="K2" s="32" t="s">
        <v>60</v>
      </c>
      <c r="L2" s="32"/>
    </row>
    <row r="3" spans="1:15" x14ac:dyDescent="0.2">
      <c r="B3" s="7"/>
      <c r="C3" s="7"/>
      <c r="D3" s="8" t="s">
        <v>0</v>
      </c>
      <c r="E3" s="8"/>
      <c r="F3" s="8"/>
      <c r="G3" s="8"/>
      <c r="H3" s="8"/>
      <c r="I3" s="32" t="s">
        <v>4</v>
      </c>
      <c r="J3" s="32"/>
      <c r="K3" s="32"/>
      <c r="L3" s="32"/>
    </row>
    <row r="4" spans="1:15" s="6" customFormat="1" x14ac:dyDescent="0.2">
      <c r="A4" s="6" t="s">
        <v>10</v>
      </c>
      <c r="B4" s="6" t="s">
        <v>11</v>
      </c>
      <c r="C4" s="6" t="s">
        <v>39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  <c r="I4" s="6" t="s">
        <v>144</v>
      </c>
      <c r="J4" s="6" t="s">
        <v>145</v>
      </c>
      <c r="K4" s="6" t="s">
        <v>146</v>
      </c>
      <c r="L4" s="6" t="s">
        <v>147</v>
      </c>
    </row>
    <row r="5" spans="1:15" ht="15.75" x14ac:dyDescent="0.2">
      <c r="A5">
        <v>1998</v>
      </c>
      <c r="B5">
        <v>1</v>
      </c>
      <c r="C5" t="s">
        <v>2</v>
      </c>
      <c r="D5" s="3">
        <v>1540.1957617401401</v>
      </c>
      <c r="E5" s="1">
        <v>127.28537492897962</v>
      </c>
      <c r="F5" s="3">
        <v>361.8566265060241</v>
      </c>
      <c r="G5" s="2">
        <v>167.66841793071436</v>
      </c>
      <c r="H5" s="1">
        <f>SUM(D5:G5)</f>
        <v>2197.0061811058581</v>
      </c>
      <c r="I5" s="1">
        <v>9920.5304204937147</v>
      </c>
      <c r="J5" s="1">
        <v>2869.8831264147561</v>
      </c>
      <c r="K5" s="12">
        <v>421.19253053974091</v>
      </c>
      <c r="L5" s="1">
        <v>111.27241750557775</v>
      </c>
      <c r="O5" s="1"/>
    </row>
    <row r="6" spans="1:15" ht="15.75" x14ac:dyDescent="0.2">
      <c r="A6">
        <v>1998</v>
      </c>
      <c r="B6">
        <v>2</v>
      </c>
      <c r="C6" t="s">
        <v>2</v>
      </c>
      <c r="D6" s="3">
        <v>1487.15872402983</v>
      </c>
      <c r="E6" s="1">
        <v>138.69047680849064</v>
      </c>
      <c r="F6" s="3">
        <v>418.00120481927706</v>
      </c>
      <c r="G6" s="2">
        <v>174.85344469714778</v>
      </c>
      <c r="H6" s="1">
        <f t="shared" ref="H6:H59" si="0">SUM(D6:G6)</f>
        <v>2218.7038503547456</v>
      </c>
      <c r="I6" s="1">
        <v>8968.3504519405724</v>
      </c>
      <c r="J6" s="1">
        <v>2897.4782963369325</v>
      </c>
      <c r="K6" s="12">
        <v>506.08757777524954</v>
      </c>
      <c r="L6" s="1">
        <v>102.98932120799716</v>
      </c>
      <c r="O6" s="1"/>
    </row>
    <row r="7" spans="1:15" ht="15.75" x14ac:dyDescent="0.2">
      <c r="A7">
        <v>1998</v>
      </c>
      <c r="B7">
        <v>3</v>
      </c>
      <c r="C7" t="s">
        <v>3</v>
      </c>
      <c r="D7" s="3">
        <v>1085.2800047078697</v>
      </c>
      <c r="E7" s="1">
        <v>112.16980495316076</v>
      </c>
      <c r="F7" s="3">
        <v>333.36144578313252</v>
      </c>
      <c r="G7" s="2">
        <v>230.70436159143367</v>
      </c>
      <c r="H7" s="1">
        <f t="shared" si="0"/>
        <v>1761.5156170355967</v>
      </c>
      <c r="I7" s="1">
        <v>8354.6115339906646</v>
      </c>
      <c r="J7" s="1">
        <v>3045.981136560014</v>
      </c>
      <c r="K7" s="12">
        <v>405.04864736786755</v>
      </c>
      <c r="L7" s="1">
        <v>134.83610346916905</v>
      </c>
      <c r="O7" s="1"/>
    </row>
    <row r="8" spans="1:15" ht="15.75" x14ac:dyDescent="0.2">
      <c r="A8">
        <v>1998</v>
      </c>
      <c r="B8">
        <v>4</v>
      </c>
      <c r="C8" t="s">
        <v>3</v>
      </c>
      <c r="D8" s="3">
        <v>1203.5197258245457</v>
      </c>
      <c r="E8" s="1">
        <v>112.53678843326841</v>
      </c>
      <c r="F8" s="3">
        <v>368.2674698795181</v>
      </c>
      <c r="G8" s="2">
        <v>185.4321186130899</v>
      </c>
      <c r="H8" s="1">
        <f t="shared" si="0"/>
        <v>1869.7561027504221</v>
      </c>
      <c r="I8" s="1">
        <v>9118.9544341149704</v>
      </c>
      <c r="J8" s="1">
        <v>2951.590713110264</v>
      </c>
      <c r="K8" s="12">
        <v>447.93460832348774</v>
      </c>
      <c r="L8" s="1">
        <v>82.724859191754717</v>
      </c>
      <c r="O8" s="1"/>
    </row>
    <row r="9" spans="1:15" ht="15.75" x14ac:dyDescent="0.2">
      <c r="A9">
        <v>1998</v>
      </c>
      <c r="B9">
        <v>5</v>
      </c>
      <c r="C9" t="s">
        <v>3</v>
      </c>
      <c r="D9" s="3">
        <v>1135.5872715244288</v>
      </c>
      <c r="E9" s="1">
        <v>109.16310075170328</v>
      </c>
      <c r="F9" s="3">
        <v>382.01325301204821</v>
      </c>
      <c r="G9" s="2">
        <v>56.177203958108528</v>
      </c>
      <c r="H9" s="1">
        <f t="shared" si="0"/>
        <v>1682.9408292462888</v>
      </c>
      <c r="I9" s="1">
        <v>9160.9223077988845</v>
      </c>
      <c r="J9" s="1">
        <v>3195.8338422639713</v>
      </c>
      <c r="K9" s="12">
        <v>503.89977977235731</v>
      </c>
      <c r="L9" s="1">
        <v>36.772120696651207</v>
      </c>
      <c r="O9" s="1"/>
    </row>
    <row r="10" spans="1:15" ht="15.75" x14ac:dyDescent="0.2">
      <c r="A10">
        <v>1999</v>
      </c>
      <c r="B10">
        <v>1</v>
      </c>
      <c r="C10" t="s">
        <v>2</v>
      </c>
      <c r="D10" s="3">
        <v>1217.9740253792804</v>
      </c>
      <c r="E10" s="1">
        <v>98.013297840918412</v>
      </c>
      <c r="F10" s="3">
        <v>475.23308619091745</v>
      </c>
      <c r="G10" s="2">
        <v>295.22969497413311</v>
      </c>
      <c r="H10" s="1">
        <f t="shared" si="0"/>
        <v>2086.4501043852492</v>
      </c>
      <c r="I10" s="1">
        <v>10656.233353977508</v>
      </c>
      <c r="J10" s="1">
        <v>2920.8125987049875</v>
      </c>
      <c r="K10" s="12">
        <v>453.45538579249671</v>
      </c>
      <c r="L10" s="1">
        <v>182.16379289288773</v>
      </c>
      <c r="O10" s="1"/>
    </row>
    <row r="11" spans="1:15" ht="15.75" x14ac:dyDescent="0.2">
      <c r="A11">
        <v>1999</v>
      </c>
      <c r="B11">
        <v>2</v>
      </c>
      <c r="C11" t="s">
        <v>2</v>
      </c>
      <c r="D11" s="3">
        <v>1273.6343355479448</v>
      </c>
      <c r="E11" s="1">
        <v>107.9281220607477</v>
      </c>
      <c r="F11" s="3">
        <v>529.24448563484691</v>
      </c>
      <c r="G11" s="2">
        <v>277.29792649908143</v>
      </c>
      <c r="H11" s="1">
        <f t="shared" si="0"/>
        <v>2188.1048697426208</v>
      </c>
      <c r="I11" s="1">
        <v>10099.131831962</v>
      </c>
      <c r="J11" s="1">
        <v>2943.1747544486375</v>
      </c>
      <c r="K11" s="12">
        <v>458.37966034549089</v>
      </c>
      <c r="L11" s="1">
        <v>137.18849909143628</v>
      </c>
      <c r="O11" s="1"/>
    </row>
    <row r="12" spans="1:15" ht="15.75" x14ac:dyDescent="0.2">
      <c r="A12">
        <v>1999</v>
      </c>
      <c r="B12">
        <v>3</v>
      </c>
      <c r="C12" t="s">
        <v>3</v>
      </c>
      <c r="D12" s="3">
        <v>1065.8567976229849</v>
      </c>
      <c r="E12" s="1">
        <v>93.706999999999994</v>
      </c>
      <c r="F12" s="3">
        <v>418.48405931417983</v>
      </c>
      <c r="G12" s="2">
        <v>126.36727615981002</v>
      </c>
      <c r="H12" s="1">
        <f t="shared" si="0"/>
        <v>1704.4151330969748</v>
      </c>
      <c r="I12" s="1">
        <v>9114.3545767762807</v>
      </c>
      <c r="J12" s="1">
        <v>3148.5531160910637</v>
      </c>
      <c r="K12" s="12">
        <v>503.93105955860284</v>
      </c>
      <c r="L12" s="1">
        <v>95.856322561119342</v>
      </c>
      <c r="O12" s="1"/>
    </row>
    <row r="13" spans="1:15" ht="15.75" x14ac:dyDescent="0.2">
      <c r="A13">
        <v>1999</v>
      </c>
      <c r="B13">
        <v>4</v>
      </c>
      <c r="C13" t="s">
        <v>3</v>
      </c>
      <c r="D13" s="3">
        <v>1201.1406070800365</v>
      </c>
      <c r="E13" s="1">
        <v>97.157792750217794</v>
      </c>
      <c r="F13" s="3">
        <v>462.99860982391107</v>
      </c>
      <c r="G13" s="2">
        <v>391.10921992764384</v>
      </c>
      <c r="H13" s="1">
        <f t="shared" si="0"/>
        <v>2152.4062295818094</v>
      </c>
      <c r="I13" s="1">
        <v>10359.025609711918</v>
      </c>
      <c r="J13" s="1">
        <v>2975.1901888703469</v>
      </c>
      <c r="K13" s="12">
        <v>488.34943761066103</v>
      </c>
      <c r="L13" s="1">
        <v>278.37670814909916</v>
      </c>
      <c r="O13" s="1"/>
    </row>
    <row r="14" spans="1:15" ht="15.75" x14ac:dyDescent="0.2">
      <c r="A14">
        <v>1999</v>
      </c>
      <c r="B14">
        <v>5</v>
      </c>
      <c r="C14" t="s">
        <v>3</v>
      </c>
      <c r="D14" s="3">
        <v>987.96275079617385</v>
      </c>
      <c r="E14" s="1">
        <v>98.363644667268986</v>
      </c>
      <c r="F14" s="3">
        <v>442.1707136237257</v>
      </c>
      <c r="G14" s="2">
        <v>199.50336730930223</v>
      </c>
      <c r="H14" s="1">
        <f t="shared" si="0"/>
        <v>1728.0004763964707</v>
      </c>
      <c r="I14" s="1">
        <v>9738.5097006405576</v>
      </c>
      <c r="J14" s="1">
        <v>3259.1501343678883</v>
      </c>
      <c r="K14" s="12">
        <v>384.69571040517553</v>
      </c>
      <c r="L14" s="1">
        <v>96.084050436724368</v>
      </c>
      <c r="O14" s="1"/>
    </row>
    <row r="15" spans="1:15" ht="15.75" x14ac:dyDescent="0.2">
      <c r="A15">
        <v>2000</v>
      </c>
      <c r="B15">
        <v>1</v>
      </c>
      <c r="C15" t="s">
        <v>2</v>
      </c>
      <c r="D15" s="3">
        <v>1312.3310774321337</v>
      </c>
      <c r="E15" s="1">
        <v>107.4313771795089</v>
      </c>
      <c r="F15" s="3">
        <v>526.34538461538466</v>
      </c>
      <c r="G15" s="2">
        <v>701.03333042105487</v>
      </c>
      <c r="H15" s="1">
        <f t="shared" si="0"/>
        <v>2647.1411696480823</v>
      </c>
      <c r="I15" s="1">
        <v>11511.259515768335</v>
      </c>
      <c r="J15" s="1">
        <v>3004.561007733334</v>
      </c>
      <c r="K15" s="12">
        <v>531.40112852561106</v>
      </c>
      <c r="L15" s="1">
        <v>200.37560761234221</v>
      </c>
      <c r="O15" s="1"/>
    </row>
    <row r="16" spans="1:15" ht="15.75" x14ac:dyDescent="0.2">
      <c r="A16">
        <v>2000</v>
      </c>
      <c r="B16">
        <v>2</v>
      </c>
      <c r="C16" t="s">
        <v>2</v>
      </c>
      <c r="D16" s="3">
        <v>1490.3446624590681</v>
      </c>
      <c r="E16" s="1">
        <v>116.67611944195977</v>
      </c>
      <c r="F16" s="3">
        <v>523.40153846153851</v>
      </c>
      <c r="G16" s="2">
        <v>371.44602439767363</v>
      </c>
      <c r="H16" s="1">
        <f t="shared" si="0"/>
        <v>2501.8683447602402</v>
      </c>
      <c r="I16" s="1">
        <v>11437.118796536792</v>
      </c>
      <c r="J16" s="1">
        <v>3059.8508738905966</v>
      </c>
      <c r="K16" s="12">
        <v>554.1071370249972</v>
      </c>
      <c r="L16" s="1">
        <v>127.78950757941554</v>
      </c>
      <c r="O16" s="1"/>
    </row>
    <row r="17" spans="1:15" ht="15.75" x14ac:dyDescent="0.2">
      <c r="A17">
        <v>2000</v>
      </c>
      <c r="B17">
        <v>3</v>
      </c>
      <c r="C17" t="s">
        <v>3</v>
      </c>
      <c r="D17" s="3">
        <v>1296.9537884741496</v>
      </c>
      <c r="E17" s="1">
        <v>98.537725022736126</v>
      </c>
      <c r="F17" s="3">
        <v>463.90846153846155</v>
      </c>
      <c r="G17" s="2">
        <v>95.750473389611017</v>
      </c>
      <c r="H17" s="1">
        <f t="shared" si="0"/>
        <v>1955.1504484249583</v>
      </c>
      <c r="I17" s="1">
        <v>10514.122250932936</v>
      </c>
      <c r="J17" s="1">
        <v>3230.2071531574438</v>
      </c>
      <c r="K17" s="12">
        <v>485.88461495781257</v>
      </c>
      <c r="L17" s="1">
        <v>63.307408296022665</v>
      </c>
      <c r="O17" s="1"/>
    </row>
    <row r="18" spans="1:15" ht="15.75" x14ac:dyDescent="0.2">
      <c r="A18">
        <v>2000</v>
      </c>
      <c r="B18">
        <v>4</v>
      </c>
      <c r="C18" t="s">
        <v>3</v>
      </c>
      <c r="D18" s="3">
        <v>1428.4659605156855</v>
      </c>
      <c r="E18" s="1">
        <v>112.06555093587711</v>
      </c>
      <c r="F18" s="3">
        <v>479.60307692307686</v>
      </c>
      <c r="G18" s="2">
        <v>259.44279990824288</v>
      </c>
      <c r="H18" s="1">
        <f t="shared" si="0"/>
        <v>2279.5773882828821</v>
      </c>
      <c r="I18" s="1">
        <v>11260.347005336613</v>
      </c>
      <c r="J18" s="1">
        <v>3041.3588081744729</v>
      </c>
      <c r="K18" s="12">
        <v>470.20960334809496</v>
      </c>
      <c r="L18" s="1">
        <v>97.793160240704665</v>
      </c>
      <c r="O18" s="1"/>
    </row>
    <row r="19" spans="1:15" ht="15.75" x14ac:dyDescent="0.2">
      <c r="A19">
        <v>2000</v>
      </c>
      <c r="B19">
        <v>5</v>
      </c>
      <c r="C19" t="s">
        <v>3</v>
      </c>
      <c r="D19" s="3">
        <v>1152.4574616622062</v>
      </c>
      <c r="E19" s="1">
        <v>101.43131642940369</v>
      </c>
      <c r="F19" s="3">
        <v>471.64</v>
      </c>
      <c r="G19" s="2">
        <v>456.12149685988209</v>
      </c>
      <c r="H19" s="1">
        <f t="shared" si="0"/>
        <v>2181.6502749514921</v>
      </c>
      <c r="I19" s="1">
        <v>10687.131186744993</v>
      </c>
      <c r="J19" s="1">
        <v>3334.9462675168511</v>
      </c>
      <c r="K19" s="12">
        <v>501.18418171524746</v>
      </c>
      <c r="L19" s="1">
        <v>46.470844480059071</v>
      </c>
      <c r="O19" s="1"/>
    </row>
    <row r="20" spans="1:15" ht="15.75" x14ac:dyDescent="0.2">
      <c r="A20">
        <v>2001</v>
      </c>
      <c r="B20">
        <v>1</v>
      </c>
      <c r="C20" t="s">
        <v>2</v>
      </c>
      <c r="D20" s="3">
        <v>1232.5624186725192</v>
      </c>
      <c r="E20" s="1">
        <v>100.78697762542259</v>
      </c>
      <c r="F20" s="3">
        <v>504.77871794871788</v>
      </c>
      <c r="G20" s="2">
        <v>1382.4304826223417</v>
      </c>
      <c r="H20" s="1">
        <f t="shared" si="0"/>
        <v>3220.5585968690016</v>
      </c>
      <c r="I20" s="1">
        <v>12073.46335754537</v>
      </c>
      <c r="J20" s="1">
        <v>3098.9400346956422</v>
      </c>
      <c r="K20" s="12">
        <v>533.479793793167</v>
      </c>
      <c r="L20" s="1">
        <v>1186.4336566669363</v>
      </c>
      <c r="O20" s="1"/>
    </row>
    <row r="21" spans="1:15" ht="15.75" x14ac:dyDescent="0.2">
      <c r="A21">
        <v>2001</v>
      </c>
      <c r="B21">
        <v>2</v>
      </c>
      <c r="C21" t="s">
        <v>2</v>
      </c>
      <c r="D21" s="3">
        <v>1407.5755609555474</v>
      </c>
      <c r="E21" s="1">
        <v>113.56164029540042</v>
      </c>
      <c r="F21" s="3">
        <v>468.18333333333339</v>
      </c>
      <c r="G21" s="2">
        <v>322.59565065089873</v>
      </c>
      <c r="H21" s="1">
        <f t="shared" si="0"/>
        <v>2311.9161852351799</v>
      </c>
      <c r="I21" s="1">
        <v>12501.957292647325</v>
      </c>
      <c r="J21" s="1">
        <v>3108.2655137652418</v>
      </c>
      <c r="K21" s="12">
        <v>493.80146843601563</v>
      </c>
      <c r="L21" s="1">
        <v>350.41297464192689</v>
      </c>
      <c r="O21" s="1"/>
    </row>
    <row r="22" spans="1:15" ht="15.75" x14ac:dyDescent="0.2">
      <c r="A22">
        <v>2001</v>
      </c>
      <c r="B22">
        <v>3</v>
      </c>
      <c r="C22" t="s">
        <v>3</v>
      </c>
      <c r="D22" s="3">
        <v>1190.7594294199039</v>
      </c>
      <c r="E22" s="1">
        <v>91.312973318732418</v>
      </c>
      <c r="F22" s="3">
        <v>482.63846153846146</v>
      </c>
      <c r="G22" s="2">
        <v>95.964152525169482</v>
      </c>
      <c r="H22" s="1">
        <f t="shared" si="0"/>
        <v>1860.6750168022672</v>
      </c>
      <c r="I22" s="1">
        <v>12025.227328169954</v>
      </c>
      <c r="J22" s="1">
        <v>3321.5201264761758</v>
      </c>
      <c r="K22" s="12">
        <v>417.54524710837251</v>
      </c>
      <c r="L22" s="1">
        <v>71.588015358969528</v>
      </c>
      <c r="O22" s="1"/>
    </row>
    <row r="23" spans="1:15" ht="15.75" x14ac:dyDescent="0.2">
      <c r="A23">
        <v>2001</v>
      </c>
      <c r="B23">
        <v>4</v>
      </c>
      <c r="C23" t="s">
        <v>3</v>
      </c>
      <c r="D23" s="3">
        <v>1453.1</v>
      </c>
      <c r="E23" s="1">
        <v>116</v>
      </c>
      <c r="F23" s="3">
        <v>444.99102564102566</v>
      </c>
      <c r="G23" s="2">
        <v>346.36156861781234</v>
      </c>
      <c r="H23" s="1">
        <f t="shared" si="0"/>
        <v>2360.452594258838</v>
      </c>
      <c r="I23" s="1">
        <v>12010.620841494087</v>
      </c>
      <c r="J23" s="1">
        <v>3066.0075863093411</v>
      </c>
      <c r="K23" s="12">
        <v>453.99323135422208</v>
      </c>
      <c r="L23" s="1">
        <v>244.81994534810323</v>
      </c>
      <c r="O23" s="1"/>
    </row>
    <row r="24" spans="1:15" ht="15.75" x14ac:dyDescent="0.2">
      <c r="A24">
        <v>2001</v>
      </c>
      <c r="B24">
        <v>5</v>
      </c>
      <c r="C24" t="s">
        <v>3</v>
      </c>
      <c r="D24" s="3">
        <v>1060.9826437465713</v>
      </c>
      <c r="E24" s="1">
        <v>90.849605135595411</v>
      </c>
      <c r="F24" s="3">
        <v>455.15384615384619</v>
      </c>
      <c r="G24" s="2">
        <v>799.44951470232672</v>
      </c>
      <c r="H24" s="1">
        <f t="shared" si="0"/>
        <v>2406.4356097383397</v>
      </c>
      <c r="I24" s="1">
        <v>11614.914228104082</v>
      </c>
      <c r="J24" s="1">
        <v>3382.6206894136158</v>
      </c>
      <c r="K24" s="12">
        <v>414.7990502894167</v>
      </c>
      <c r="L24" s="1">
        <v>616.07762608011899</v>
      </c>
      <c r="O24" s="1"/>
    </row>
    <row r="25" spans="1:15" ht="15.75" x14ac:dyDescent="0.2">
      <c r="A25">
        <v>2002</v>
      </c>
      <c r="B25">
        <v>1</v>
      </c>
      <c r="C25" t="s">
        <v>2</v>
      </c>
      <c r="D25" s="3">
        <v>1157.2</v>
      </c>
      <c r="E25" s="1">
        <v>91.001155249747427</v>
      </c>
      <c r="F25" s="3">
        <v>500.47692307692313</v>
      </c>
      <c r="G25" s="2">
        <v>1059.8247944326661</v>
      </c>
      <c r="H25" s="1">
        <f t="shared" si="0"/>
        <v>2808.5028727593367</v>
      </c>
      <c r="I25" s="1">
        <v>13127.554273405545</v>
      </c>
      <c r="J25" s="1">
        <v>3189.9411899453899</v>
      </c>
      <c r="K25" s="12">
        <v>510.8272835551607</v>
      </c>
      <c r="L25" s="1">
        <v>867.67144859694588</v>
      </c>
      <c r="O25" s="1"/>
    </row>
    <row r="26" spans="1:15" ht="15.75" x14ac:dyDescent="0.2">
      <c r="A26">
        <v>2002</v>
      </c>
      <c r="B26">
        <v>2</v>
      </c>
      <c r="C26" t="s">
        <v>2</v>
      </c>
      <c r="D26" s="3">
        <v>1265.4000000000001</v>
      </c>
      <c r="E26" s="1">
        <v>102.75238248700759</v>
      </c>
      <c r="F26" s="3">
        <v>484.8453846153846</v>
      </c>
      <c r="G26" s="2">
        <v>543.63128191054454</v>
      </c>
      <c r="H26" s="1">
        <f t="shared" si="0"/>
        <v>2396.6290490129368</v>
      </c>
      <c r="I26" s="1">
        <v>13311.329629619433</v>
      </c>
      <c r="J26" s="1">
        <v>3164.2659309501469</v>
      </c>
      <c r="K26" s="12">
        <v>495.16998193535699</v>
      </c>
      <c r="L26" s="1">
        <v>337.39505441638846</v>
      </c>
      <c r="O26" s="1"/>
    </row>
    <row r="27" spans="1:15" ht="15.75" x14ac:dyDescent="0.2">
      <c r="A27">
        <v>2002</v>
      </c>
      <c r="B27">
        <v>3</v>
      </c>
      <c r="C27" t="s">
        <v>3</v>
      </c>
      <c r="D27" s="3">
        <v>1120.9000000000001</v>
      </c>
      <c r="E27" s="1">
        <v>83.199923411024159</v>
      </c>
      <c r="F27" s="3">
        <v>455.59461538461534</v>
      </c>
      <c r="G27" s="2">
        <v>173.11076258274267</v>
      </c>
      <c r="H27" s="1">
        <f t="shared" si="0"/>
        <v>1832.8053013783822</v>
      </c>
      <c r="I27" s="1">
        <v>13446.312592157614</v>
      </c>
      <c r="J27" s="1">
        <v>3404.7200498871994</v>
      </c>
      <c r="K27" s="12">
        <v>473.63792914391968</v>
      </c>
      <c r="L27" s="1">
        <v>40.04443161751734</v>
      </c>
      <c r="O27" s="1"/>
    </row>
    <row r="28" spans="1:15" ht="15.75" x14ac:dyDescent="0.2">
      <c r="A28">
        <v>2002</v>
      </c>
      <c r="B28">
        <v>4</v>
      </c>
      <c r="C28" t="s">
        <v>3</v>
      </c>
      <c r="D28" s="3">
        <v>1316.4</v>
      </c>
      <c r="E28" s="1">
        <v>100</v>
      </c>
      <c r="F28" s="3">
        <v>478.49538461538458</v>
      </c>
      <c r="G28" s="2">
        <v>195.79973491683739</v>
      </c>
      <c r="H28" s="1">
        <f t="shared" si="0"/>
        <v>2090.6951195322222</v>
      </c>
      <c r="I28" s="1">
        <v>13053.823517944957</v>
      </c>
      <c r="J28" s="1">
        <v>3141.6866062256659</v>
      </c>
      <c r="K28" s="12">
        <v>494.20305069561721</v>
      </c>
      <c r="L28" s="1">
        <v>184.65788449075106</v>
      </c>
      <c r="O28" s="1"/>
    </row>
    <row r="29" spans="1:15" ht="15.75" x14ac:dyDescent="0.2">
      <c r="A29">
        <v>2002</v>
      </c>
      <c r="B29">
        <v>5</v>
      </c>
      <c r="C29" t="s">
        <v>3</v>
      </c>
      <c r="D29" s="3">
        <v>1030.7871604413581</v>
      </c>
      <c r="E29" s="1">
        <v>83.084642342216171</v>
      </c>
      <c r="F29" s="3">
        <v>462.55538461538464</v>
      </c>
      <c r="G29" s="2">
        <v>366.13403248667106</v>
      </c>
      <c r="H29" s="1">
        <f t="shared" si="0"/>
        <v>1942.56121988563</v>
      </c>
      <c r="I29" s="1">
        <v>12465.334812671657</v>
      </c>
      <c r="J29" s="1">
        <v>3435.304011672773</v>
      </c>
      <c r="K29" s="12">
        <v>476.46476914762076</v>
      </c>
      <c r="L29" s="1">
        <v>300.25001346549021</v>
      </c>
      <c r="N29" s="75"/>
      <c r="O29" s="1"/>
    </row>
    <row r="30" spans="1:15" ht="15.75" x14ac:dyDescent="0.2">
      <c r="A30">
        <v>2003</v>
      </c>
      <c r="B30">
        <v>1</v>
      </c>
      <c r="C30" t="s">
        <v>2</v>
      </c>
      <c r="D30" s="3">
        <v>1403.2</v>
      </c>
      <c r="E30" s="1">
        <v>101.90015597742132</v>
      </c>
      <c r="F30" s="3">
        <v>469.25692307692316</v>
      </c>
      <c r="G30" s="2">
        <v>356.16618157452297</v>
      </c>
      <c r="H30" s="1">
        <f t="shared" si="0"/>
        <v>2330.5232606288673</v>
      </c>
      <c r="I30" s="1">
        <v>14224.475614824159</v>
      </c>
      <c r="J30" s="1">
        <v>3270.1582179810562</v>
      </c>
      <c r="K30" s="12">
        <v>483.26324332548086</v>
      </c>
      <c r="L30" s="1">
        <v>453.59691660133535</v>
      </c>
      <c r="O30" s="1"/>
    </row>
    <row r="31" spans="1:15" ht="15.75" x14ac:dyDescent="0.2">
      <c r="A31">
        <v>2003</v>
      </c>
      <c r="B31">
        <v>2</v>
      </c>
      <c r="C31" t="s">
        <v>2</v>
      </c>
      <c r="D31" s="3">
        <v>1585.2</v>
      </c>
      <c r="E31" s="1">
        <v>115.48123605979127</v>
      </c>
      <c r="F31" s="3">
        <v>492.17253846153852</v>
      </c>
      <c r="G31" s="2">
        <v>276.81432372905886</v>
      </c>
      <c r="H31" s="1">
        <f t="shared" si="0"/>
        <v>2469.6680982503885</v>
      </c>
      <c r="I31" s="1">
        <v>14533.206503202966</v>
      </c>
      <c r="J31" s="1">
        <v>3279.7487733111439</v>
      </c>
      <c r="K31" s="12">
        <v>493.91459513856142</v>
      </c>
      <c r="L31" s="1">
        <v>361.29897198412215</v>
      </c>
      <c r="O31" s="1"/>
    </row>
    <row r="32" spans="1:15" ht="15.75" x14ac:dyDescent="0.2">
      <c r="A32">
        <v>2003</v>
      </c>
      <c r="B32">
        <v>3</v>
      </c>
      <c r="C32" t="s">
        <v>3</v>
      </c>
      <c r="D32" s="3">
        <v>1367.3</v>
      </c>
      <c r="E32" s="1">
        <v>89.850808968798503</v>
      </c>
      <c r="F32" s="3">
        <v>472.2461538461539</v>
      </c>
      <c r="G32" s="2">
        <v>73.549020040429667</v>
      </c>
      <c r="H32" s="1">
        <f t="shared" si="0"/>
        <v>2002.945982855382</v>
      </c>
      <c r="I32" s="1">
        <v>14628.114136803888</v>
      </c>
      <c r="J32" s="1">
        <v>3474.1500759098349</v>
      </c>
      <c r="K32" s="12">
        <v>528.53933378479041</v>
      </c>
      <c r="L32" s="1">
        <v>102.80325139273057</v>
      </c>
      <c r="O32" s="1"/>
    </row>
    <row r="33" spans="1:15" ht="15.75" x14ac:dyDescent="0.2">
      <c r="A33">
        <v>2003</v>
      </c>
      <c r="B33">
        <v>4</v>
      </c>
      <c r="C33" t="s">
        <v>3</v>
      </c>
      <c r="D33" s="3">
        <v>1607.9</v>
      </c>
      <c r="E33" s="1">
        <v>118</v>
      </c>
      <c r="F33" s="3">
        <v>505.94076923076926</v>
      </c>
      <c r="G33" s="2">
        <v>119.30894286234742</v>
      </c>
      <c r="H33" s="1">
        <f t="shared" si="0"/>
        <v>2351.1497120931167</v>
      </c>
      <c r="I33" s="1">
        <v>14327.085756288732</v>
      </c>
      <c r="J33" s="1">
        <v>3203.0390201279756</v>
      </c>
      <c r="K33" s="12">
        <v>514.60642391372767</v>
      </c>
      <c r="L33" s="1">
        <v>83.943729293817384</v>
      </c>
      <c r="O33" s="1"/>
    </row>
    <row r="34" spans="1:15" ht="15.75" x14ac:dyDescent="0.2">
      <c r="A34">
        <v>2003</v>
      </c>
      <c r="B34">
        <v>5</v>
      </c>
      <c r="C34" t="s">
        <v>3</v>
      </c>
      <c r="D34" s="3">
        <v>1217.9000000000001</v>
      </c>
      <c r="E34" s="1">
        <v>85.644022288517249</v>
      </c>
      <c r="F34" s="3">
        <v>456.14538461538456</v>
      </c>
      <c r="G34" s="2">
        <v>253.7977137057118</v>
      </c>
      <c r="H34" s="1">
        <f t="shared" si="0"/>
        <v>2013.4871206096136</v>
      </c>
      <c r="I34" s="1">
        <v>13481.228821523242</v>
      </c>
      <c r="J34" s="1">
        <v>3522.9773955881551</v>
      </c>
      <c r="K34" s="12">
        <v>486.72684918971345</v>
      </c>
      <c r="L34" s="1">
        <v>231.72645551631524</v>
      </c>
      <c r="O34" s="1"/>
    </row>
    <row r="35" spans="1:15" ht="15.75" x14ac:dyDescent="0.2">
      <c r="A35">
        <v>2004</v>
      </c>
      <c r="B35">
        <v>1</v>
      </c>
      <c r="C35" t="s">
        <v>2</v>
      </c>
      <c r="D35" s="60">
        <v>1008.7</v>
      </c>
      <c r="E35" s="1">
        <v>72.821513370415133</v>
      </c>
      <c r="F35" s="3">
        <v>475.61692307692306</v>
      </c>
      <c r="G35" s="2">
        <v>489.97274149260625</v>
      </c>
      <c r="H35" s="1">
        <f t="shared" si="0"/>
        <v>2047.1111779399446</v>
      </c>
      <c r="I35" s="1">
        <v>15182.020313014276</v>
      </c>
      <c r="J35" s="1">
        <v>3342.9878263325986</v>
      </c>
      <c r="K35" s="12">
        <v>446.62132681784016</v>
      </c>
      <c r="L35" s="1">
        <v>631.4043976672499</v>
      </c>
      <c r="O35" s="1"/>
    </row>
    <row r="36" spans="1:15" ht="15.75" x14ac:dyDescent="0.2">
      <c r="A36">
        <v>2004</v>
      </c>
      <c r="B36">
        <v>2</v>
      </c>
      <c r="C36" t="s">
        <v>2</v>
      </c>
      <c r="D36" s="60">
        <v>1358.4825495136622</v>
      </c>
      <c r="E36" s="1">
        <v>85.089418268890185</v>
      </c>
      <c r="F36" s="3">
        <v>480.6723076923077</v>
      </c>
      <c r="G36" s="2">
        <v>254.46562825402799</v>
      </c>
      <c r="H36" s="1">
        <f t="shared" si="0"/>
        <v>2178.7099037288881</v>
      </c>
      <c r="I36" s="1">
        <v>15749.190271484118</v>
      </c>
      <c r="J36" s="1">
        <v>3364.839054398798</v>
      </c>
      <c r="K36" s="12">
        <v>462.59826172114742</v>
      </c>
      <c r="L36" s="1">
        <v>419.46537241526937</v>
      </c>
      <c r="O36" s="1"/>
    </row>
    <row r="37" spans="1:15" ht="15.75" x14ac:dyDescent="0.2">
      <c r="A37">
        <v>2004</v>
      </c>
      <c r="B37">
        <v>3</v>
      </c>
      <c r="C37" t="s">
        <v>3</v>
      </c>
      <c r="D37" s="60">
        <v>987.1</v>
      </c>
      <c r="E37" s="1">
        <v>69.393454346989444</v>
      </c>
      <c r="F37" s="3">
        <v>453.91538461538454</v>
      </c>
      <c r="G37" s="2">
        <v>181.87774188846157</v>
      </c>
      <c r="H37" s="1">
        <f t="shared" si="0"/>
        <v>1692.2865808508354</v>
      </c>
      <c r="I37" s="1">
        <v>15487.157057001679</v>
      </c>
      <c r="J37" s="1">
        <v>3513.1335649472467</v>
      </c>
      <c r="K37" s="12">
        <v>468.79959782618027</v>
      </c>
      <c r="L37" s="1">
        <v>204.00013296835513</v>
      </c>
      <c r="O37" s="1"/>
    </row>
    <row r="38" spans="1:15" ht="15.75" x14ac:dyDescent="0.2">
      <c r="A38">
        <v>2004</v>
      </c>
      <c r="B38">
        <v>4</v>
      </c>
      <c r="C38" t="s">
        <v>3</v>
      </c>
      <c r="D38" s="60">
        <v>1232.9000000000001</v>
      </c>
      <c r="E38" s="1">
        <v>85</v>
      </c>
      <c r="F38" s="3">
        <v>472.76</v>
      </c>
      <c r="G38" s="2">
        <v>88.785125395448375</v>
      </c>
      <c r="H38" s="1">
        <f t="shared" si="0"/>
        <v>1879.4451253954485</v>
      </c>
      <c r="I38" s="1">
        <v>15162.031058186982</v>
      </c>
      <c r="J38" s="1">
        <v>3288.3385904749625</v>
      </c>
      <c r="K38" s="12">
        <v>452.65235474033142</v>
      </c>
      <c r="L38" s="1">
        <v>135.87667867879424</v>
      </c>
      <c r="O38" s="1"/>
    </row>
    <row r="39" spans="1:15" ht="15.75" x14ac:dyDescent="0.2">
      <c r="A39">
        <v>2004</v>
      </c>
      <c r="B39">
        <v>5</v>
      </c>
      <c r="C39" t="s">
        <v>3</v>
      </c>
      <c r="D39" s="60">
        <v>879.1</v>
      </c>
      <c r="E39" s="1">
        <v>64.830352697191842</v>
      </c>
      <c r="F39" s="3">
        <v>440.47461538461533</v>
      </c>
      <c r="G39" s="2">
        <v>356.7273712798924</v>
      </c>
      <c r="H39" s="1">
        <f t="shared" si="0"/>
        <v>1741.1323393616997</v>
      </c>
      <c r="I39" s="1">
        <v>14197.896188250075</v>
      </c>
      <c r="J39" s="1">
        <v>3587.8368838584374</v>
      </c>
      <c r="K39" s="12">
        <v>415.44575859946281</v>
      </c>
      <c r="L39" s="1">
        <v>424.49267898512448</v>
      </c>
      <c r="O39" s="1"/>
    </row>
    <row r="40" spans="1:15" ht="15.75" x14ac:dyDescent="0.2">
      <c r="A40">
        <v>2005</v>
      </c>
      <c r="B40">
        <v>1</v>
      </c>
      <c r="C40" t="s">
        <v>2</v>
      </c>
      <c r="D40" s="60">
        <v>810.50451256931319</v>
      </c>
      <c r="E40" s="1">
        <v>59.557058222045534</v>
      </c>
      <c r="F40" s="3">
        <v>538.53846153846155</v>
      </c>
      <c r="G40" s="2">
        <v>499.26487965651432</v>
      </c>
      <c r="H40" s="1">
        <f t="shared" si="0"/>
        <v>1907.8649119863346</v>
      </c>
      <c r="I40" s="1">
        <v>15930.928285510996</v>
      </c>
      <c r="J40" s="1">
        <v>3402.5367895735171</v>
      </c>
      <c r="K40" s="12">
        <v>567.09176510019915</v>
      </c>
      <c r="L40" s="1">
        <v>466.93672486145783</v>
      </c>
      <c r="O40" s="1"/>
    </row>
    <row r="41" spans="1:15" ht="15.75" x14ac:dyDescent="0.2">
      <c r="A41">
        <v>2005</v>
      </c>
      <c r="B41">
        <v>2</v>
      </c>
      <c r="C41" t="s">
        <v>2</v>
      </c>
      <c r="D41" s="60">
        <v>1037.0519140762765</v>
      </c>
      <c r="E41" s="1">
        <v>69.45991961487141</v>
      </c>
      <c r="F41" s="3">
        <v>570.84615384615381</v>
      </c>
      <c r="G41" s="2">
        <v>183.53761787796367</v>
      </c>
      <c r="H41" s="1">
        <f t="shared" si="0"/>
        <v>1860.8956054152652</v>
      </c>
      <c r="I41" s="1">
        <v>17060.712441126823</v>
      </c>
      <c r="J41" s="1">
        <v>3433.6840568031512</v>
      </c>
      <c r="K41" s="12">
        <v>572.45297980591329</v>
      </c>
      <c r="L41" s="1">
        <v>250.04416017791533</v>
      </c>
      <c r="O41" s="1"/>
    </row>
    <row r="42" spans="1:15" ht="15.75" x14ac:dyDescent="0.2">
      <c r="A42">
        <v>2005</v>
      </c>
      <c r="B42">
        <v>3</v>
      </c>
      <c r="C42" t="s">
        <v>3</v>
      </c>
      <c r="D42" s="60">
        <v>881.4598002119584</v>
      </c>
      <c r="E42" s="1">
        <v>58.613107098026333</v>
      </c>
      <c r="F42" s="3">
        <v>518.69230769230762</v>
      </c>
      <c r="G42" s="2">
        <v>40.870018011581692</v>
      </c>
      <c r="H42" s="1">
        <f t="shared" si="0"/>
        <v>1499.6352330138739</v>
      </c>
      <c r="I42" s="1">
        <v>16349.861970555952</v>
      </c>
      <c r="J42" s="1">
        <v>3570.8232125132363</v>
      </c>
      <c r="K42" s="12">
        <v>556.20964193110319</v>
      </c>
      <c r="L42" s="1">
        <v>59.998878749467629</v>
      </c>
      <c r="O42" s="1"/>
    </row>
    <row r="43" spans="1:15" ht="15.75" x14ac:dyDescent="0.2">
      <c r="A43">
        <v>2005</v>
      </c>
      <c r="B43">
        <v>4</v>
      </c>
      <c r="C43" t="s">
        <v>3</v>
      </c>
      <c r="D43" s="60">
        <v>1263.5429089745405</v>
      </c>
      <c r="E43" s="1">
        <v>81.67695599999999</v>
      </c>
      <c r="F43" s="3">
        <v>507.07692307692309</v>
      </c>
      <c r="G43" s="2">
        <v>40.256228105112925</v>
      </c>
      <c r="H43" s="1">
        <f t="shared" si="0"/>
        <v>1892.5530161565766</v>
      </c>
      <c r="I43" s="1">
        <v>16511.776232520861</v>
      </c>
      <c r="J43" s="1">
        <v>3369.9711475014115</v>
      </c>
      <c r="K43" s="12">
        <v>468.38151216033276</v>
      </c>
      <c r="L43" s="1">
        <v>33.355283834832072</v>
      </c>
      <c r="O43" s="1"/>
    </row>
    <row r="44" spans="1:15" ht="15.75" x14ac:dyDescent="0.2">
      <c r="A44">
        <v>2005</v>
      </c>
      <c r="B44">
        <v>5</v>
      </c>
      <c r="C44" t="s">
        <v>3</v>
      </c>
      <c r="D44" s="60">
        <v>709.47290356275653</v>
      </c>
      <c r="E44" s="1">
        <v>50.828242222193779</v>
      </c>
      <c r="F44" s="3">
        <v>467.07692307692298</v>
      </c>
      <c r="G44" s="2">
        <v>207.70201773725688</v>
      </c>
      <c r="H44" s="1">
        <f t="shared" si="0"/>
        <v>1435.0800865991303</v>
      </c>
      <c r="I44" s="1">
        <v>14875.650038219314</v>
      </c>
      <c r="J44" s="1">
        <v>3638.2780142824031</v>
      </c>
      <c r="K44" s="12">
        <v>433.82923664275455</v>
      </c>
      <c r="L44" s="1">
        <v>227.33482424329955</v>
      </c>
      <c r="O44" s="1"/>
    </row>
    <row r="45" spans="1:15" ht="15.75" x14ac:dyDescent="0.2">
      <c r="A45">
        <v>2006</v>
      </c>
      <c r="B45">
        <v>1</v>
      </c>
      <c r="C45" t="s">
        <v>2</v>
      </c>
      <c r="D45" s="60">
        <v>634.63684133671734</v>
      </c>
      <c r="E45" s="1">
        <v>43.387629628769695</v>
      </c>
      <c r="F45" s="3">
        <v>474.43076923076922</v>
      </c>
      <c r="G45" s="2">
        <v>283.00540568409485</v>
      </c>
      <c r="H45" s="1">
        <f t="shared" si="0"/>
        <v>1435.460645880351</v>
      </c>
      <c r="I45" s="1">
        <v>16379.158144478357</v>
      </c>
      <c r="J45" s="1">
        <v>3445.9244192022866</v>
      </c>
      <c r="K45" s="12">
        <v>578.85475425427853</v>
      </c>
      <c r="L45" s="1">
        <v>306.90342668346017</v>
      </c>
      <c r="O45" s="1"/>
    </row>
    <row r="46" spans="1:15" ht="15.75" x14ac:dyDescent="0.2">
      <c r="A46">
        <v>2006</v>
      </c>
      <c r="B46">
        <v>2</v>
      </c>
      <c r="C46" t="s">
        <v>2</v>
      </c>
      <c r="D46" s="60">
        <v>780.92525550349751</v>
      </c>
      <c r="E46" s="1">
        <v>48.587837808903927</v>
      </c>
      <c r="F46" s="3">
        <v>514.79999999999995</v>
      </c>
      <c r="G46" s="2">
        <v>224.15572340586587</v>
      </c>
      <c r="H46" s="1">
        <f t="shared" si="0"/>
        <v>1568.4688167182674</v>
      </c>
      <c r="I46" s="1">
        <v>17945.899608101448</v>
      </c>
      <c r="J46" s="1">
        <v>3482.8876647452926</v>
      </c>
      <c r="K46" s="12">
        <v>594.85124400744996</v>
      </c>
      <c r="L46" s="1">
        <v>187.96316005931288</v>
      </c>
      <c r="O46" s="1"/>
    </row>
    <row r="47" spans="1:15" ht="15.75" x14ac:dyDescent="0.2">
      <c r="A47">
        <v>2006</v>
      </c>
      <c r="B47">
        <v>3</v>
      </c>
      <c r="C47" t="s">
        <v>3</v>
      </c>
      <c r="D47" s="60">
        <v>834.1970346005121</v>
      </c>
      <c r="E47" s="1">
        <v>47.59671744933982</v>
      </c>
      <c r="F47" s="3">
        <v>477.41538461538465</v>
      </c>
      <c r="G47" s="2">
        <v>54.161680384166672</v>
      </c>
      <c r="H47" s="1">
        <f t="shared" si="0"/>
        <v>1413.3708170494033</v>
      </c>
      <c r="I47" s="1">
        <v>17251.155415634486</v>
      </c>
      <c r="J47" s="1">
        <v>3619.3782158453196</v>
      </c>
      <c r="K47" s="12">
        <v>542.80930108609596</v>
      </c>
      <c r="L47" s="1">
        <v>47.116180400196065</v>
      </c>
      <c r="O47" s="1"/>
    </row>
    <row r="48" spans="1:15" ht="15.75" x14ac:dyDescent="0.2">
      <c r="A48">
        <v>2006</v>
      </c>
      <c r="B48">
        <v>4</v>
      </c>
      <c r="C48" t="s">
        <v>3</v>
      </c>
      <c r="D48" s="60">
        <v>862.10061802394648</v>
      </c>
      <c r="E48" s="1">
        <v>60.621145999999996</v>
      </c>
      <c r="F48" s="3">
        <v>421.7076923076923</v>
      </c>
      <c r="G48" s="2">
        <v>51.731583409119615</v>
      </c>
      <c r="H48" s="1">
        <f t="shared" si="0"/>
        <v>1396.1610397407583</v>
      </c>
      <c r="I48" s="1">
        <v>17155.125068202364</v>
      </c>
      <c r="J48" s="1">
        <v>3430.6014324696494</v>
      </c>
      <c r="K48" s="12">
        <v>457.39691753550449</v>
      </c>
      <c r="L48" s="1">
        <v>29.228500784668338</v>
      </c>
      <c r="O48" s="1"/>
    </row>
    <row r="49" spans="1:15" ht="15.75" x14ac:dyDescent="0.2">
      <c r="A49">
        <v>2006</v>
      </c>
      <c r="B49">
        <v>5</v>
      </c>
      <c r="C49" t="s">
        <v>3</v>
      </c>
      <c r="D49" s="60">
        <v>553.07201359969542</v>
      </c>
      <c r="E49" s="1">
        <v>39.416791879538366</v>
      </c>
      <c r="F49" s="3">
        <v>441.71538461538461</v>
      </c>
      <c r="G49" s="2">
        <v>199.45527424853611</v>
      </c>
      <c r="H49" s="1">
        <f t="shared" si="0"/>
        <v>1233.6594643431545</v>
      </c>
      <c r="I49" s="1">
        <v>15516.762369413536</v>
      </c>
      <c r="J49" s="1">
        <v>3679.7873307737668</v>
      </c>
      <c r="K49" s="12">
        <v>496.25362023486474</v>
      </c>
      <c r="L49" s="1">
        <v>169.49165129942227</v>
      </c>
      <c r="O49" s="1"/>
    </row>
    <row r="50" spans="1:15" x14ac:dyDescent="0.2">
      <c r="A50">
        <v>2007</v>
      </c>
      <c r="B50">
        <v>1</v>
      </c>
      <c r="C50" t="s">
        <v>2</v>
      </c>
      <c r="D50" s="60">
        <v>658.49837237255645</v>
      </c>
      <c r="E50" s="1">
        <v>45.698445135362753</v>
      </c>
      <c r="F50" s="3">
        <v>478.82307692307683</v>
      </c>
      <c r="G50" s="1">
        <v>213.38545016572138</v>
      </c>
      <c r="H50" s="1">
        <f t="shared" si="0"/>
        <v>1396.4053445967172</v>
      </c>
      <c r="I50" s="1">
        <v>17080.818540289216</v>
      </c>
      <c r="J50" s="1">
        <v>3463.4979981573301</v>
      </c>
      <c r="K50" s="12">
        <v>552.48822768826585</v>
      </c>
      <c r="L50" s="1">
        <v>284.73376316904773</v>
      </c>
      <c r="M50" s="1"/>
      <c r="O50" s="1"/>
    </row>
    <row r="51" spans="1:15" x14ac:dyDescent="0.2">
      <c r="A51">
        <v>2007</v>
      </c>
      <c r="B51">
        <v>2</v>
      </c>
      <c r="C51" t="s">
        <v>2</v>
      </c>
      <c r="D51" s="60">
        <v>808.87743935431001</v>
      </c>
      <c r="E51" s="1">
        <v>51.682683790072581</v>
      </c>
      <c r="F51" s="3">
        <v>479.93846153846164</v>
      </c>
      <c r="G51" s="1">
        <v>259.62088335675776</v>
      </c>
      <c r="H51" s="1">
        <f t="shared" si="0"/>
        <v>1600.119468039602</v>
      </c>
      <c r="I51" s="1">
        <v>18214.025242312615</v>
      </c>
      <c r="J51" s="1">
        <v>3512.2850097804253</v>
      </c>
      <c r="K51" s="12">
        <v>560.71483432038428</v>
      </c>
      <c r="L51" s="1">
        <v>258.03516743740653</v>
      </c>
      <c r="M51" s="1"/>
      <c r="O51" s="1"/>
    </row>
    <row r="52" spans="1:15" s="64" customFormat="1" x14ac:dyDescent="0.2">
      <c r="A52" s="64">
        <v>2007</v>
      </c>
      <c r="B52" s="64">
        <v>3</v>
      </c>
      <c r="C52" s="64" t="s">
        <v>3</v>
      </c>
      <c r="D52" s="72">
        <v>757.93378130177553</v>
      </c>
      <c r="E52" s="67">
        <v>48.254914456201355</v>
      </c>
      <c r="F52" s="68">
        <v>446.91538461538471</v>
      </c>
      <c r="G52" s="67">
        <v>111.03234037818137</v>
      </c>
      <c r="H52" s="67">
        <f t="shared" si="0"/>
        <v>1364.136420751543</v>
      </c>
      <c r="I52" s="67">
        <v>17991.215633893331</v>
      </c>
      <c r="J52" s="67">
        <v>3667.6331303015209</v>
      </c>
      <c r="K52" s="73">
        <v>429.57610526549672</v>
      </c>
      <c r="L52" s="67">
        <v>23.730013767449925</v>
      </c>
      <c r="M52" s="67"/>
      <c r="N52"/>
      <c r="O52" s="1"/>
    </row>
    <row r="53" spans="1:15" x14ac:dyDescent="0.2">
      <c r="A53">
        <v>2007</v>
      </c>
      <c r="B53">
        <v>4</v>
      </c>
      <c r="C53" t="s">
        <v>3</v>
      </c>
      <c r="D53" s="60">
        <v>905.56597146912247</v>
      </c>
      <c r="E53" s="1">
        <v>61.289892449220346</v>
      </c>
      <c r="F53" s="3">
        <v>440.82307692307688</v>
      </c>
      <c r="G53" s="1">
        <v>33.380038620256954</v>
      </c>
      <c r="H53" s="1">
        <f t="shared" si="0"/>
        <v>1441.0589794616767</v>
      </c>
      <c r="I53" s="1">
        <v>17923.077262452494</v>
      </c>
      <c r="J53" s="1">
        <v>3491.8913249188704</v>
      </c>
      <c r="K53" s="12">
        <v>554.42696422463189</v>
      </c>
      <c r="L53" s="1">
        <v>33.335990857618633</v>
      </c>
      <c r="M53" s="1"/>
      <c r="O53" s="1"/>
    </row>
    <row r="54" spans="1:15" x14ac:dyDescent="0.2">
      <c r="A54">
        <v>2007</v>
      </c>
      <c r="B54">
        <v>5</v>
      </c>
      <c r="C54" t="s">
        <v>3</v>
      </c>
      <c r="D54" s="60">
        <v>566.63807232841805</v>
      </c>
      <c r="E54" s="1">
        <v>38.400358411272038</v>
      </c>
      <c r="F54" s="3">
        <v>455.35384615384606</v>
      </c>
      <c r="G54" s="1">
        <v>267.98417404810738</v>
      </c>
      <c r="H54" s="1">
        <f t="shared" si="0"/>
        <v>1328.3764509416435</v>
      </c>
      <c r="I54" s="1">
        <v>15868.420169472767</v>
      </c>
      <c r="J54" s="1">
        <v>3718.1876891850393</v>
      </c>
      <c r="K54" s="12">
        <v>572.33866680372</v>
      </c>
      <c r="L54" s="1">
        <v>325.06918583380877</v>
      </c>
      <c r="M54" s="1"/>
      <c r="O54" s="1"/>
    </row>
    <row r="55" spans="1:15" ht="15.75" x14ac:dyDescent="0.2">
      <c r="A55">
        <v>2008</v>
      </c>
      <c r="B55">
        <v>1</v>
      </c>
      <c r="C55" t="s">
        <v>2</v>
      </c>
      <c r="D55" s="60">
        <v>610.70984414759448</v>
      </c>
      <c r="E55" s="1">
        <v>35.291079724478529</v>
      </c>
      <c r="F55" s="3">
        <v>429.17230769230764</v>
      </c>
      <c r="G55" s="1">
        <v>174.36982097304144</v>
      </c>
      <c r="H55" s="1">
        <f t="shared" si="0"/>
        <v>1249.5430525374222</v>
      </c>
      <c r="I55" s="1">
        <v>17972.162793302425</v>
      </c>
      <c r="J55" s="1">
        <v>3498.7890778818091</v>
      </c>
      <c r="K55" s="12">
        <v>427.2</v>
      </c>
      <c r="L55" s="35">
        <v>219.3</v>
      </c>
      <c r="M55" s="1"/>
      <c r="O55" s="1"/>
    </row>
    <row r="56" spans="1:15" ht="15.75" x14ac:dyDescent="0.2">
      <c r="A56">
        <v>2008</v>
      </c>
      <c r="B56">
        <v>2</v>
      </c>
      <c r="C56" t="s">
        <v>2</v>
      </c>
      <c r="D56" s="60">
        <v>678.94303016550123</v>
      </c>
      <c r="E56" s="1">
        <v>34.798576677447528</v>
      </c>
      <c r="F56" s="3">
        <v>447.27230769230766</v>
      </c>
      <c r="G56" s="1">
        <v>105.51756248982164</v>
      </c>
      <c r="H56" s="1">
        <f t="shared" si="0"/>
        <v>1266.5314770250779</v>
      </c>
      <c r="I56" s="1">
        <v>18796.913811170325</v>
      </c>
      <c r="J56" s="1">
        <v>3547.083586457873</v>
      </c>
      <c r="K56" s="12">
        <v>482.5</v>
      </c>
      <c r="L56" s="35">
        <v>157.19999999999999</v>
      </c>
      <c r="M56" s="1"/>
      <c r="O56" s="1"/>
    </row>
    <row r="57" spans="1:15" s="64" customFormat="1" ht="15.75" x14ac:dyDescent="0.2">
      <c r="A57" s="64">
        <v>2008</v>
      </c>
      <c r="B57" s="64">
        <v>3</v>
      </c>
      <c r="C57" s="64" t="s">
        <v>3</v>
      </c>
      <c r="D57" s="72">
        <v>588.21731040637542</v>
      </c>
      <c r="E57" s="67">
        <v>36.723692484673087</v>
      </c>
      <c r="F57" s="68">
        <v>415.56461538461542</v>
      </c>
      <c r="G57" s="67">
        <v>152.83938626797405</v>
      </c>
      <c r="H57" s="67">
        <f t="shared" si="0"/>
        <v>1193.345004543638</v>
      </c>
      <c r="I57" s="67">
        <v>18586.713674967967</v>
      </c>
      <c r="J57" s="67">
        <v>3704.3568227861947</v>
      </c>
      <c r="K57" s="73">
        <v>402.7</v>
      </c>
      <c r="L57" s="74">
        <v>97.1</v>
      </c>
      <c r="M57" s="67"/>
      <c r="N57"/>
      <c r="O57" s="1"/>
    </row>
    <row r="58" spans="1:15" ht="15.75" x14ac:dyDescent="0.2">
      <c r="A58">
        <v>2008</v>
      </c>
      <c r="B58">
        <v>4</v>
      </c>
      <c r="C58" t="s">
        <v>3</v>
      </c>
      <c r="D58" s="60">
        <v>712.5242125129148</v>
      </c>
      <c r="E58" s="1">
        <v>53.457402495863533</v>
      </c>
      <c r="F58" s="3">
        <v>431.51846153846157</v>
      </c>
      <c r="G58" s="1">
        <v>30.570966869557395</v>
      </c>
      <c r="H58" s="1">
        <f t="shared" si="0"/>
        <v>1228.0710434167975</v>
      </c>
      <c r="I58" s="1">
        <v>18264.330673368357</v>
      </c>
      <c r="J58" s="1">
        <v>3519.1989429743044</v>
      </c>
      <c r="K58" s="12">
        <v>428.5</v>
      </c>
      <c r="L58" s="35">
        <v>15.7</v>
      </c>
      <c r="M58" s="1"/>
      <c r="O58" s="1"/>
    </row>
    <row r="59" spans="1:15" ht="15.75" x14ac:dyDescent="0.2">
      <c r="A59">
        <v>2008</v>
      </c>
      <c r="B59">
        <v>5</v>
      </c>
      <c r="C59" t="s">
        <v>3</v>
      </c>
      <c r="D59" s="60">
        <v>381.34441639978877</v>
      </c>
      <c r="E59" s="1">
        <v>30.572915425715561</v>
      </c>
      <c r="F59" s="3">
        <v>410.70307692307688</v>
      </c>
      <c r="G59" s="1">
        <v>141.88403852706031</v>
      </c>
      <c r="H59" s="1">
        <f t="shared" si="0"/>
        <v>964.5044472756415</v>
      </c>
      <c r="I59" s="1">
        <v>16279.180656117966</v>
      </c>
      <c r="J59" s="1">
        <v>3748.7606046107535</v>
      </c>
      <c r="K59" s="12">
        <v>388.6</v>
      </c>
      <c r="L59" s="35">
        <v>207.1</v>
      </c>
      <c r="M59" s="1"/>
      <c r="O59" s="1"/>
    </row>
    <row r="60" spans="1:15" x14ac:dyDescent="0.2">
      <c r="B60" s="6"/>
      <c r="C60" s="6"/>
    </row>
    <row r="61" spans="1:15" x14ac:dyDescent="0.2">
      <c r="G61" s="1"/>
    </row>
    <row r="62" spans="1:15" x14ac:dyDescent="0.2">
      <c r="B62" s="18"/>
      <c r="C62" s="19"/>
      <c r="D62" s="23" t="s">
        <v>41</v>
      </c>
      <c r="E62" s="19"/>
      <c r="F62" s="19"/>
      <c r="G62" s="19"/>
      <c r="H62" s="19"/>
      <c r="I62" s="19"/>
      <c r="J62" s="19"/>
      <c r="K62" s="19"/>
      <c r="L62" s="20"/>
    </row>
    <row r="63" spans="1:15" x14ac:dyDescent="0.2">
      <c r="B63" s="23" t="s">
        <v>10</v>
      </c>
      <c r="C63" s="23" t="s">
        <v>39</v>
      </c>
      <c r="D63" s="18" t="s">
        <v>40</v>
      </c>
      <c r="E63" s="24" t="s">
        <v>42</v>
      </c>
      <c r="F63" s="24" t="s">
        <v>43</v>
      </c>
      <c r="G63" s="24" t="s">
        <v>44</v>
      </c>
      <c r="H63" s="24" t="s">
        <v>94</v>
      </c>
      <c r="I63" s="24" t="s">
        <v>95</v>
      </c>
      <c r="J63" s="24" t="s">
        <v>96</v>
      </c>
      <c r="K63" s="24" t="s">
        <v>97</v>
      </c>
      <c r="L63" s="25" t="s">
        <v>98</v>
      </c>
    </row>
    <row r="64" spans="1:15" x14ac:dyDescent="0.2">
      <c r="B64" s="18">
        <v>1998</v>
      </c>
      <c r="C64" s="18" t="s">
        <v>3</v>
      </c>
      <c r="D64" s="18">
        <v>1141.462334018948</v>
      </c>
      <c r="E64" s="24">
        <v>111.28989804604414</v>
      </c>
      <c r="F64" s="24">
        <v>361.21405622489959</v>
      </c>
      <c r="G64" s="24">
        <v>157.43789472087735</v>
      </c>
      <c r="H64" s="24">
        <v>1771.4041830107692</v>
      </c>
      <c r="I64" s="24">
        <v>8838.1932617766015</v>
      </c>
      <c r="J64" s="24">
        <v>3064.4685639780832</v>
      </c>
      <c r="K64" s="24">
        <v>452.29434515457086</v>
      </c>
      <c r="L64" s="25">
        <v>84.777694452524983</v>
      </c>
    </row>
    <row r="65" spans="2:12" x14ac:dyDescent="0.2">
      <c r="B65" s="21"/>
      <c r="C65" s="26" t="s">
        <v>2</v>
      </c>
      <c r="D65" s="26">
        <v>1513.6772428849849</v>
      </c>
      <c r="E65">
        <v>132.98792586873515</v>
      </c>
      <c r="F65">
        <v>389.92891566265058</v>
      </c>
      <c r="G65">
        <v>171.26093131393105</v>
      </c>
      <c r="H65">
        <v>2207.8550157303016</v>
      </c>
      <c r="I65">
        <v>9390.4421757739947</v>
      </c>
      <c r="J65">
        <v>2883.6807113758441</v>
      </c>
      <c r="K65">
        <v>463.64005415749523</v>
      </c>
      <c r="L65" s="28">
        <v>107.13086935678746</v>
      </c>
    </row>
    <row r="66" spans="2:12" x14ac:dyDescent="0.2">
      <c r="B66" s="18">
        <v>1999</v>
      </c>
      <c r="C66" s="18" t="s">
        <v>3</v>
      </c>
      <c r="D66" s="18">
        <v>1084.9867184997318</v>
      </c>
      <c r="E66" s="24">
        <v>96.409479139162258</v>
      </c>
      <c r="F66" s="24">
        <v>441.21779425393885</v>
      </c>
      <c r="G66" s="24">
        <v>238.99328779891869</v>
      </c>
      <c r="H66" s="24">
        <v>1861.6072796917517</v>
      </c>
      <c r="I66" s="24">
        <v>9715.5203774046731</v>
      </c>
      <c r="J66" s="24">
        <v>3127.6311464430996</v>
      </c>
      <c r="K66" s="24">
        <v>458.99206919147974</v>
      </c>
      <c r="L66" s="25">
        <v>156.7723603823143</v>
      </c>
    </row>
    <row r="67" spans="2:12" x14ac:dyDescent="0.2">
      <c r="B67" s="21"/>
      <c r="C67" s="26" t="s">
        <v>2</v>
      </c>
      <c r="D67" s="26">
        <v>1245.8041804636127</v>
      </c>
      <c r="E67">
        <v>102.97070995083305</v>
      </c>
      <c r="F67">
        <v>502.23878591288218</v>
      </c>
      <c r="G67">
        <v>286.2638107366073</v>
      </c>
      <c r="H67">
        <v>2137.277487063935</v>
      </c>
      <c r="I67">
        <v>10270.221112730898</v>
      </c>
      <c r="J67">
        <v>2931.9936765768125</v>
      </c>
      <c r="K67">
        <v>455.91752306899377</v>
      </c>
      <c r="L67" s="28">
        <v>159.67614599216199</v>
      </c>
    </row>
    <row r="68" spans="2:12" x14ac:dyDescent="0.2">
      <c r="B68" s="18">
        <v>2000</v>
      </c>
      <c r="C68" s="18" t="s">
        <v>3</v>
      </c>
      <c r="D68" s="18">
        <v>1292.6257368840138</v>
      </c>
      <c r="E68" s="24">
        <v>104.01153079600563</v>
      </c>
      <c r="F68" s="24">
        <v>471.71717948717946</v>
      </c>
      <c r="G68" s="24">
        <v>270.43825671924532</v>
      </c>
      <c r="H68" s="24">
        <v>2138.7927038864441</v>
      </c>
      <c r="I68" s="24">
        <v>10917.209520899998</v>
      </c>
      <c r="J68" s="24">
        <v>3202.1707429495891</v>
      </c>
      <c r="K68" s="24">
        <v>485.75946667371835</v>
      </c>
      <c r="L68" s="25">
        <v>69.190471005595469</v>
      </c>
    </row>
    <row r="69" spans="2:12" x14ac:dyDescent="0.2">
      <c r="B69" s="21"/>
      <c r="C69" s="26" t="s">
        <v>2</v>
      </c>
      <c r="D69" s="26">
        <v>1401.3378699456009</v>
      </c>
      <c r="E69">
        <v>112.05374831073433</v>
      </c>
      <c r="F69">
        <v>524.87346153846158</v>
      </c>
      <c r="G69">
        <v>536.23967740936428</v>
      </c>
      <c r="H69">
        <v>2574.5047572041613</v>
      </c>
      <c r="I69">
        <v>11461.273675994515</v>
      </c>
      <c r="J69">
        <v>3032.2059408119653</v>
      </c>
      <c r="K69">
        <v>542.75413277530413</v>
      </c>
      <c r="L69" s="28">
        <v>164.08255759587888</v>
      </c>
    </row>
    <row r="70" spans="2:12" x14ac:dyDescent="0.2">
      <c r="B70" s="18">
        <v>2001</v>
      </c>
      <c r="C70" s="18" t="s">
        <v>3</v>
      </c>
      <c r="D70" s="18">
        <v>1234.9473577221584</v>
      </c>
      <c r="E70" s="24">
        <v>99.387526151442614</v>
      </c>
      <c r="F70" s="24">
        <v>460.92777777777775</v>
      </c>
      <c r="G70" s="24">
        <v>413.92507861510285</v>
      </c>
      <c r="H70" s="24">
        <v>2209.1877402664818</v>
      </c>
      <c r="I70" s="24">
        <v>12348.688744300385</v>
      </c>
      <c r="J70" s="24">
        <v>3256.7161340663774</v>
      </c>
      <c r="K70" s="24">
        <v>428.77917625067045</v>
      </c>
      <c r="L70" s="25">
        <v>310.82852892906391</v>
      </c>
    </row>
    <row r="71" spans="2:12" x14ac:dyDescent="0.2">
      <c r="B71" s="21"/>
      <c r="C71" s="26" t="s">
        <v>2</v>
      </c>
      <c r="D71" s="26">
        <v>1320.0689898140333</v>
      </c>
      <c r="E71">
        <v>107.17430896041151</v>
      </c>
      <c r="F71">
        <v>486.48102564102567</v>
      </c>
      <c r="G71">
        <v>852.51306663662024</v>
      </c>
      <c r="H71">
        <v>2766.237391052091</v>
      </c>
      <c r="I71">
        <v>12817.364892139743</v>
      </c>
      <c r="J71">
        <v>3103.6027742304423</v>
      </c>
      <c r="K71">
        <v>513.64063111459132</v>
      </c>
      <c r="L71" s="28">
        <v>768.42331565443158</v>
      </c>
    </row>
    <row r="72" spans="2:12" x14ac:dyDescent="0.2">
      <c r="B72" s="18">
        <v>2002</v>
      </c>
      <c r="C72" s="18" t="s">
        <v>3</v>
      </c>
      <c r="D72" s="18">
        <v>1156.0290534804528</v>
      </c>
      <c r="E72" s="24">
        <v>88.761521917746776</v>
      </c>
      <c r="F72" s="24">
        <v>465.54846153846148</v>
      </c>
      <c r="G72" s="24">
        <v>245.01484332875035</v>
      </c>
      <c r="H72" s="24">
        <v>1955.3538802654114</v>
      </c>
      <c r="I72" s="24">
        <v>13282.004903262299</v>
      </c>
      <c r="J72" s="24">
        <v>3327.2368892618797</v>
      </c>
      <c r="K72" s="24">
        <v>481.43524966238584</v>
      </c>
      <c r="L72" s="25">
        <v>174.98410985791952</v>
      </c>
    </row>
    <row r="73" spans="2:12" x14ac:dyDescent="0.2">
      <c r="B73" s="21"/>
      <c r="C73" s="26" t="s">
        <v>2</v>
      </c>
      <c r="D73" s="26">
        <v>1211.3</v>
      </c>
      <c r="E73">
        <v>96.876768868377511</v>
      </c>
      <c r="F73">
        <v>492.66115384615387</v>
      </c>
      <c r="G73">
        <v>801.72803817160525</v>
      </c>
      <c r="H73">
        <v>2602.565960886137</v>
      </c>
      <c r="I73">
        <v>13221.548795696277</v>
      </c>
      <c r="J73">
        <v>3177.1035604477684</v>
      </c>
      <c r="K73">
        <v>502.99863274525887</v>
      </c>
      <c r="L73" s="28">
        <v>602.53325150666717</v>
      </c>
    </row>
    <row r="74" spans="2:12" x14ac:dyDescent="0.2">
      <c r="B74" s="18">
        <v>2003</v>
      </c>
      <c r="C74" s="18" t="s">
        <v>3</v>
      </c>
      <c r="D74" s="18">
        <v>1397.7</v>
      </c>
      <c r="E74" s="24">
        <v>97.831610419105246</v>
      </c>
      <c r="F74" s="24">
        <v>478.11076923076922</v>
      </c>
      <c r="G74" s="24">
        <v>148.88522553616295</v>
      </c>
      <c r="H74" s="24">
        <v>2122.5276051860378</v>
      </c>
      <c r="I74" s="24">
        <v>14766.683420364199</v>
      </c>
      <c r="J74" s="24">
        <v>3400.0554972086552</v>
      </c>
      <c r="K74" s="24">
        <v>509.95753562941053</v>
      </c>
      <c r="L74" s="25">
        <v>139.49114540095439</v>
      </c>
    </row>
    <row r="75" spans="2:12" x14ac:dyDescent="0.2">
      <c r="B75" s="21"/>
      <c r="C75" s="26" t="s">
        <v>2</v>
      </c>
      <c r="D75" s="26">
        <v>1494.2</v>
      </c>
      <c r="E75">
        <v>108.6906960186063</v>
      </c>
      <c r="F75">
        <v>480.71473076923087</v>
      </c>
      <c r="G75">
        <v>316.49025265179091</v>
      </c>
      <c r="H75">
        <v>2400.0956794396279</v>
      </c>
      <c r="I75">
        <v>15345.149563652672</v>
      </c>
      <c r="J75">
        <v>3274.9534956461002</v>
      </c>
      <c r="K75">
        <v>488.58891923202111</v>
      </c>
      <c r="L75" s="28">
        <v>407.44794429272872</v>
      </c>
    </row>
    <row r="76" spans="2:12" x14ac:dyDescent="0.2">
      <c r="B76" s="18">
        <v>2004</v>
      </c>
      <c r="C76" s="18" t="s">
        <v>3</v>
      </c>
      <c r="D76" s="18">
        <v>1033.0333333333333</v>
      </c>
      <c r="E76" s="24">
        <v>73.074602348060424</v>
      </c>
      <c r="F76" s="24">
        <v>455.71666666666664</v>
      </c>
      <c r="G76" s="24">
        <v>209.13007952126745</v>
      </c>
      <c r="H76" s="24">
        <v>1770.9546818693279</v>
      </c>
      <c r="I76" s="24">
        <v>16320.407498217477</v>
      </c>
      <c r="J76" s="24">
        <v>3463.1030130935487</v>
      </c>
      <c r="K76" s="24">
        <v>445.63257038865817</v>
      </c>
      <c r="L76" s="25">
        <v>254.78983021075794</v>
      </c>
    </row>
    <row r="77" spans="2:12" x14ac:dyDescent="0.2">
      <c r="B77" s="21"/>
      <c r="C77" s="26" t="s">
        <v>2</v>
      </c>
      <c r="D77" s="26">
        <v>1183.5912747568311</v>
      </c>
      <c r="E77">
        <v>78.955465819652659</v>
      </c>
      <c r="F77">
        <v>478.14461538461535</v>
      </c>
      <c r="G77">
        <v>372.21918487331709</v>
      </c>
      <c r="H77">
        <v>2112.9105408344162</v>
      </c>
      <c r="I77">
        <v>16987.117512778546</v>
      </c>
      <c r="J77">
        <v>3353.9134403656981</v>
      </c>
      <c r="K77">
        <v>454.60979426949382</v>
      </c>
      <c r="L77" s="28">
        <v>525.43488504125958</v>
      </c>
    </row>
    <row r="78" spans="2:12" x14ac:dyDescent="0.2">
      <c r="B78" s="18">
        <v>2005</v>
      </c>
      <c r="C78" s="18" t="s">
        <v>3</v>
      </c>
      <c r="D78" s="18">
        <v>951.49187091641852</v>
      </c>
      <c r="E78" s="24">
        <v>63.706101773406708</v>
      </c>
      <c r="F78" s="24">
        <v>497.61538461538458</v>
      </c>
      <c r="G78" s="24">
        <v>96.276087951317166</v>
      </c>
      <c r="H78" s="24">
        <v>1609.0894452565269</v>
      </c>
      <c r="I78" s="24">
        <v>16622.54943693423</v>
      </c>
      <c r="J78" s="24">
        <v>3526.3574580990171</v>
      </c>
      <c r="K78" s="24">
        <v>486.14013024473019</v>
      </c>
      <c r="L78" s="25">
        <v>106.89632894253309</v>
      </c>
    </row>
    <row r="79" spans="2:12" x14ac:dyDescent="0.2">
      <c r="B79" s="21"/>
      <c r="C79" s="26" t="s">
        <v>2</v>
      </c>
      <c r="D79" s="26">
        <v>923.77821332279484</v>
      </c>
      <c r="E79">
        <v>64.508488918458468</v>
      </c>
      <c r="F79">
        <v>554.69230769230762</v>
      </c>
      <c r="G79">
        <v>341.401248767239</v>
      </c>
      <c r="H79">
        <v>1884.3802587007999</v>
      </c>
      <c r="I79">
        <v>17266.142647978151</v>
      </c>
      <c r="J79">
        <v>3418.1104231883342</v>
      </c>
      <c r="K79">
        <v>569.77237245305628</v>
      </c>
      <c r="L79" s="28">
        <v>358.49044251968655</v>
      </c>
    </row>
    <row r="80" spans="2:12" x14ac:dyDescent="0.2">
      <c r="B80" s="18">
        <v>2006</v>
      </c>
      <c r="C80" s="18" t="s">
        <v>3</v>
      </c>
      <c r="D80" s="18">
        <v>749.78988874138474</v>
      </c>
      <c r="E80" s="24">
        <v>49.21155177629273</v>
      </c>
      <c r="F80" s="24">
        <v>446.94615384615389</v>
      </c>
      <c r="G80" s="24">
        <v>101.7828460139408</v>
      </c>
      <c r="H80" s="24">
        <v>1347.7304403777719</v>
      </c>
      <c r="I80" s="24">
        <v>17854.942026993969</v>
      </c>
      <c r="J80" s="24">
        <v>3576.5889930295784</v>
      </c>
      <c r="K80" s="24">
        <v>498.81994628548841</v>
      </c>
      <c r="L80" s="25">
        <v>81.945444161428895</v>
      </c>
    </row>
    <row r="81" spans="2:12" x14ac:dyDescent="0.2">
      <c r="B81" s="21"/>
      <c r="C81" s="26" t="s">
        <v>2</v>
      </c>
      <c r="D81" s="26">
        <v>707.78104842010748</v>
      </c>
      <c r="E81">
        <v>45.987733718836807</v>
      </c>
      <c r="F81">
        <v>494.61538461538458</v>
      </c>
      <c r="G81">
        <v>253.58056454498035</v>
      </c>
      <c r="H81">
        <v>1501.9647312993093</v>
      </c>
      <c r="I81">
        <v>17528.679969876128</v>
      </c>
      <c r="J81">
        <v>3464.4060419737898</v>
      </c>
      <c r="K81">
        <v>586.85299913086419</v>
      </c>
      <c r="L81" s="28">
        <v>247.43329337138653</v>
      </c>
    </row>
    <row r="82" spans="2:12" x14ac:dyDescent="0.2">
      <c r="B82" s="18">
        <v>2007</v>
      </c>
      <c r="C82" s="18" t="s">
        <v>3</v>
      </c>
      <c r="D82" s="18">
        <v>743.37927503310527</v>
      </c>
      <c r="E82" s="24">
        <v>49.315055105564575</v>
      </c>
      <c r="F82" s="24">
        <v>447.69743589743592</v>
      </c>
      <c r="G82" s="24">
        <v>137.46551768218191</v>
      </c>
      <c r="H82" s="24">
        <v>1377.8572837182876</v>
      </c>
      <c r="I82" s="24">
        <v>18775.085480269525</v>
      </c>
      <c r="J82" s="24">
        <v>3625.9040481351435</v>
      </c>
      <c r="K82" s="24">
        <v>518.78057876461617</v>
      </c>
      <c r="L82" s="25">
        <v>127.37839681962578</v>
      </c>
    </row>
    <row r="83" spans="2:12" x14ac:dyDescent="0.2">
      <c r="B83" s="21"/>
      <c r="C83" s="26" t="s">
        <v>2</v>
      </c>
      <c r="D83" s="26">
        <v>733.68790586343323</v>
      </c>
      <c r="E83">
        <v>48.690564462717667</v>
      </c>
      <c r="F83">
        <v>479.38076923076926</v>
      </c>
      <c r="G83">
        <v>236.50316676123958</v>
      </c>
      <c r="H83">
        <v>1498.2624063181597</v>
      </c>
      <c r="I83">
        <v>18925.321610434381</v>
      </c>
      <c r="J83">
        <v>3487.8915039688777</v>
      </c>
      <c r="K83">
        <v>556.60153100432512</v>
      </c>
      <c r="L83" s="28">
        <v>271.3844653032271</v>
      </c>
    </row>
    <row r="84" spans="2:12" x14ac:dyDescent="0.2">
      <c r="B84" s="18">
        <v>2008</v>
      </c>
      <c r="C84" s="18" t="s">
        <v>3</v>
      </c>
      <c r="D84" s="18">
        <v>560.69531310635966</v>
      </c>
      <c r="E84" s="24">
        <v>40.251336802084062</v>
      </c>
      <c r="F84" s="24">
        <v>419.26205128205129</v>
      </c>
      <c r="G84" s="24">
        <v>108.80414884406201</v>
      </c>
      <c r="H84" s="24">
        <v>1129.0128500345572</v>
      </c>
      <c r="I84" s="24">
        <v>18480.048083322137</v>
      </c>
      <c r="J84" s="24">
        <v>3657.438790123751</v>
      </c>
      <c r="K84" s="24">
        <v>406.6</v>
      </c>
      <c r="L84" s="25">
        <v>106.63333333333333</v>
      </c>
    </row>
    <row r="85" spans="2:12" x14ac:dyDescent="0.2">
      <c r="B85" s="22"/>
      <c r="C85" s="43" t="s">
        <v>2</v>
      </c>
      <c r="D85" s="43">
        <v>644.82643715654785</v>
      </c>
      <c r="E85" s="44">
        <v>35.044828200963025</v>
      </c>
      <c r="F85" s="44">
        <v>438.22230769230765</v>
      </c>
      <c r="G85" s="44">
        <v>112.20181769446822</v>
      </c>
      <c r="H85" s="44">
        <v>1230.2953907442868</v>
      </c>
      <c r="I85" s="44">
        <v>18819.96787715883</v>
      </c>
      <c r="J85" s="44">
        <v>3522.9363321698411</v>
      </c>
      <c r="K85" s="44">
        <v>454.85</v>
      </c>
      <c r="L85" s="45">
        <v>188.25</v>
      </c>
    </row>
    <row r="87" spans="2:12" x14ac:dyDescent="0.2">
      <c r="B87" s="42">
        <v>40447</v>
      </c>
    </row>
    <row r="88" spans="2:12" x14ac:dyDescent="0.2">
      <c r="B88" t="s">
        <v>10</v>
      </c>
      <c r="C88" t="s">
        <v>39</v>
      </c>
      <c r="D88" t="s">
        <v>12</v>
      </c>
      <c r="E88" t="s">
        <v>13</v>
      </c>
      <c r="F88" t="s">
        <v>14</v>
      </c>
      <c r="G88" t="s">
        <v>15</v>
      </c>
      <c r="H88" t="s">
        <v>16</v>
      </c>
      <c r="I88" t="s">
        <v>22</v>
      </c>
      <c r="J88" t="s">
        <v>23</v>
      </c>
      <c r="K88" t="s">
        <v>24</v>
      </c>
      <c r="L88" t="s">
        <v>25</v>
      </c>
    </row>
    <row r="89" spans="2:12" x14ac:dyDescent="0.2">
      <c r="B89">
        <v>1998</v>
      </c>
      <c r="C89" t="s">
        <v>3</v>
      </c>
      <c r="D89" s="1">
        <v>1141.462334018948</v>
      </c>
      <c r="E89" s="1">
        <v>111.28989804604414</v>
      </c>
      <c r="F89" s="1">
        <v>361.21405622489959</v>
      </c>
      <c r="G89" s="1">
        <v>157.43789472087735</v>
      </c>
      <c r="H89" s="1">
        <v>1771.4041830107692</v>
      </c>
      <c r="I89" s="1">
        <v>8838.1932617766015</v>
      </c>
      <c r="J89" s="1">
        <v>3064.4685639780832</v>
      </c>
      <c r="K89" s="1">
        <v>452.29434515457086</v>
      </c>
      <c r="L89" s="1">
        <v>84.777694452524983</v>
      </c>
    </row>
    <row r="90" spans="2:12" x14ac:dyDescent="0.2">
      <c r="B90">
        <v>1999</v>
      </c>
      <c r="C90" t="s">
        <v>3</v>
      </c>
      <c r="D90" s="1">
        <v>1084.9867184997318</v>
      </c>
      <c r="E90" s="1">
        <v>96.409479139162258</v>
      </c>
      <c r="F90" s="1">
        <v>441.21779425393885</v>
      </c>
      <c r="G90" s="1">
        <v>238.99328779891869</v>
      </c>
      <c r="H90" s="1">
        <v>1861.6072796917517</v>
      </c>
      <c r="I90" s="1">
        <v>9715.5203774046731</v>
      </c>
      <c r="J90" s="1">
        <v>3127.6311464430996</v>
      </c>
      <c r="K90" s="1">
        <v>458.99206919147974</v>
      </c>
      <c r="L90" s="1">
        <v>156.7723603823143</v>
      </c>
    </row>
    <row r="91" spans="2:12" x14ac:dyDescent="0.2">
      <c r="B91">
        <v>2000</v>
      </c>
      <c r="C91" t="s">
        <v>3</v>
      </c>
      <c r="D91" s="1">
        <v>1292.6257368840138</v>
      </c>
      <c r="E91" s="1">
        <v>104.01153079600563</v>
      </c>
      <c r="F91" s="1">
        <v>471.71717948717946</v>
      </c>
      <c r="G91" s="1">
        <v>270.43825671924532</v>
      </c>
      <c r="H91" s="1">
        <v>2138.7927038864441</v>
      </c>
      <c r="I91" s="1">
        <v>10917.209520899998</v>
      </c>
      <c r="J91" s="1">
        <v>3202.1707429495891</v>
      </c>
      <c r="K91" s="1">
        <v>485.75946667371835</v>
      </c>
      <c r="L91" s="1">
        <v>69.190471005595469</v>
      </c>
    </row>
    <row r="92" spans="2:12" x14ac:dyDescent="0.2">
      <c r="B92">
        <v>2001</v>
      </c>
      <c r="C92" t="s">
        <v>3</v>
      </c>
      <c r="D92" s="1">
        <v>1234.9473577221584</v>
      </c>
      <c r="E92" s="1">
        <v>99.387526151442614</v>
      </c>
      <c r="F92" s="1">
        <v>460.92777777777775</v>
      </c>
      <c r="G92" s="1">
        <v>413.92507861510285</v>
      </c>
      <c r="H92" s="1">
        <v>2209.1877402664818</v>
      </c>
      <c r="I92" s="1">
        <v>12348.688744300385</v>
      </c>
      <c r="J92" s="1">
        <v>3256.7161340663774</v>
      </c>
      <c r="K92" s="1">
        <v>428.77917625067045</v>
      </c>
      <c r="L92" s="1">
        <v>310.82852892906391</v>
      </c>
    </row>
    <row r="93" spans="2:12" x14ac:dyDescent="0.2">
      <c r="B93">
        <v>2002</v>
      </c>
      <c r="C93" t="s">
        <v>3</v>
      </c>
      <c r="D93" s="1">
        <v>1156.0290534804528</v>
      </c>
      <c r="E93" s="1">
        <v>88.761521917746776</v>
      </c>
      <c r="F93" s="1">
        <v>465.54846153846148</v>
      </c>
      <c r="G93" s="1">
        <v>245.01484332875035</v>
      </c>
      <c r="H93" s="1">
        <v>1955.3538802654114</v>
      </c>
      <c r="I93" s="1">
        <v>13282.004903262299</v>
      </c>
      <c r="J93" s="1">
        <v>3327.2368892618797</v>
      </c>
      <c r="K93" s="1">
        <v>481.43524966238584</v>
      </c>
      <c r="L93" s="1">
        <v>174.98410985791952</v>
      </c>
    </row>
    <row r="94" spans="2:12" x14ac:dyDescent="0.2">
      <c r="B94">
        <v>2003</v>
      </c>
      <c r="C94" t="s">
        <v>3</v>
      </c>
      <c r="D94" s="1">
        <v>1397.7</v>
      </c>
      <c r="E94" s="1">
        <v>97.831610419105246</v>
      </c>
      <c r="F94" s="1">
        <v>478.11076923076922</v>
      </c>
      <c r="G94" s="1">
        <v>148.88522553616295</v>
      </c>
      <c r="H94" s="1">
        <v>2122.5276051860378</v>
      </c>
      <c r="I94" s="1">
        <v>14766.683420364199</v>
      </c>
      <c r="J94" s="1">
        <v>3400.0554972086552</v>
      </c>
      <c r="K94" s="1">
        <v>509.95753562941053</v>
      </c>
      <c r="L94" s="1">
        <v>139.49114540095439</v>
      </c>
    </row>
    <row r="95" spans="2:12" x14ac:dyDescent="0.2">
      <c r="B95">
        <v>2004</v>
      </c>
      <c r="C95" t="s">
        <v>3</v>
      </c>
      <c r="D95" s="1">
        <v>1033.0333333333333</v>
      </c>
      <c r="E95" s="1">
        <v>73.074602348060424</v>
      </c>
      <c r="F95" s="1">
        <v>455.71666666666664</v>
      </c>
      <c r="G95" s="1">
        <v>209.13007952126745</v>
      </c>
      <c r="H95" s="1">
        <v>1770.9546818693279</v>
      </c>
      <c r="I95" s="1">
        <v>16320.407498217477</v>
      </c>
      <c r="J95" s="1">
        <v>3463.1030130935487</v>
      </c>
      <c r="K95" s="1">
        <v>445.63257038865817</v>
      </c>
      <c r="L95" s="1">
        <v>254.78983021075794</v>
      </c>
    </row>
    <row r="96" spans="2:12" x14ac:dyDescent="0.2">
      <c r="B96">
        <v>2005</v>
      </c>
      <c r="C96" t="s">
        <v>3</v>
      </c>
      <c r="D96" s="1">
        <v>951.49187091641852</v>
      </c>
      <c r="E96" s="1">
        <v>63.706101773406708</v>
      </c>
      <c r="F96" s="1">
        <v>497.61538461538458</v>
      </c>
      <c r="G96" s="1">
        <v>96.276087951317166</v>
      </c>
      <c r="H96" s="1">
        <v>1609.0894452565269</v>
      </c>
      <c r="I96" s="1">
        <v>16622.54943693423</v>
      </c>
      <c r="J96" s="1">
        <v>3526.3574580990171</v>
      </c>
      <c r="K96" s="1">
        <v>486.14013024473019</v>
      </c>
      <c r="L96" s="1">
        <v>106.89632894253309</v>
      </c>
    </row>
    <row r="97" spans="2:12" x14ac:dyDescent="0.2">
      <c r="B97">
        <v>2006</v>
      </c>
      <c r="C97" t="s">
        <v>3</v>
      </c>
      <c r="D97" s="1">
        <v>749.78988874138474</v>
      </c>
      <c r="E97" s="1">
        <v>49.21155177629273</v>
      </c>
      <c r="F97" s="1">
        <v>446.94615384615389</v>
      </c>
      <c r="G97" s="1">
        <v>101.7828460139408</v>
      </c>
      <c r="H97" s="1">
        <v>1347.7304403777719</v>
      </c>
      <c r="I97" s="1">
        <v>17854.942026993969</v>
      </c>
      <c r="J97" s="1">
        <v>3576.5889930295784</v>
      </c>
      <c r="K97" s="1">
        <v>498.81994628548841</v>
      </c>
      <c r="L97" s="1">
        <v>81.945444161428895</v>
      </c>
    </row>
    <row r="98" spans="2:12" x14ac:dyDescent="0.2">
      <c r="B98">
        <v>2007</v>
      </c>
      <c r="C98" t="s">
        <v>3</v>
      </c>
      <c r="D98" s="1">
        <v>743.37927503310527</v>
      </c>
      <c r="E98" s="1">
        <v>49.315055105564575</v>
      </c>
      <c r="F98" s="1">
        <v>447.69743589743592</v>
      </c>
      <c r="G98" s="1">
        <v>137.46551768218191</v>
      </c>
      <c r="H98" s="1">
        <v>1377.8572837182876</v>
      </c>
      <c r="I98" s="1">
        <v>18775.085480269525</v>
      </c>
      <c r="J98" s="1">
        <v>3625.9040481351435</v>
      </c>
      <c r="K98" s="1">
        <v>518.78057876461617</v>
      </c>
      <c r="L98" s="1">
        <v>127.37839681962578</v>
      </c>
    </row>
    <row r="99" spans="2:12" x14ac:dyDescent="0.2">
      <c r="B99">
        <v>2008</v>
      </c>
      <c r="C99" t="s">
        <v>3</v>
      </c>
      <c r="D99" s="1">
        <v>560.69531310635966</v>
      </c>
      <c r="E99" s="1">
        <v>40.251336802084062</v>
      </c>
      <c r="F99" s="1">
        <v>419.26205128205129</v>
      </c>
      <c r="G99" s="1">
        <v>108.80414884406201</v>
      </c>
      <c r="H99" s="1">
        <v>1129.0128500345572</v>
      </c>
      <c r="I99" s="1">
        <v>18480.048083322137</v>
      </c>
      <c r="J99" s="1">
        <v>3657.438790123751</v>
      </c>
      <c r="K99" s="1">
        <v>406.6</v>
      </c>
      <c r="L99" s="1">
        <v>106.63333333333333</v>
      </c>
    </row>
    <row r="100" spans="2:12" x14ac:dyDescent="0.2">
      <c r="B100">
        <v>1998</v>
      </c>
      <c r="C100" t="s">
        <v>2</v>
      </c>
      <c r="D100" s="1">
        <v>1513.6772428849849</v>
      </c>
      <c r="E100" s="1">
        <v>132.98792586873515</v>
      </c>
      <c r="F100" s="1">
        <v>389.92891566265058</v>
      </c>
      <c r="G100" s="1">
        <v>171.26093131393105</v>
      </c>
      <c r="H100" s="1">
        <v>2207.8550157303016</v>
      </c>
      <c r="I100" s="1">
        <v>9390.4421757739947</v>
      </c>
      <c r="J100" s="1">
        <v>2883.6807113758441</v>
      </c>
      <c r="K100" s="1">
        <v>463.64005415749523</v>
      </c>
      <c r="L100" s="1">
        <v>107.13086935678746</v>
      </c>
    </row>
    <row r="101" spans="2:12" x14ac:dyDescent="0.2">
      <c r="B101">
        <v>1999</v>
      </c>
      <c r="C101" t="s">
        <v>2</v>
      </c>
      <c r="D101" s="1">
        <v>1245.8041804636127</v>
      </c>
      <c r="E101" s="1">
        <v>102.97070995083305</v>
      </c>
      <c r="F101" s="1">
        <v>502.23878591288218</v>
      </c>
      <c r="G101" s="1">
        <v>286.2638107366073</v>
      </c>
      <c r="H101" s="1">
        <v>2137.277487063935</v>
      </c>
      <c r="I101" s="1">
        <v>10270.221112730898</v>
      </c>
      <c r="J101" s="1">
        <v>2931.9936765768125</v>
      </c>
      <c r="K101" s="1">
        <v>455.91752306899377</v>
      </c>
      <c r="L101" s="1">
        <v>159.67614599216199</v>
      </c>
    </row>
    <row r="102" spans="2:12" x14ac:dyDescent="0.2">
      <c r="B102">
        <v>2000</v>
      </c>
      <c r="C102" t="s">
        <v>2</v>
      </c>
      <c r="D102" s="1">
        <v>1401.3378699456009</v>
      </c>
      <c r="E102" s="1">
        <v>112.05374831073433</v>
      </c>
      <c r="F102" s="1">
        <v>524.87346153846158</v>
      </c>
      <c r="G102" s="1">
        <v>536.23967740936428</v>
      </c>
      <c r="H102" s="1">
        <v>2574.5047572041613</v>
      </c>
      <c r="I102" s="1">
        <v>11461.273675994515</v>
      </c>
      <c r="J102" s="1">
        <v>3032.2059408119653</v>
      </c>
      <c r="K102" s="1">
        <v>542.75413277530413</v>
      </c>
      <c r="L102" s="1">
        <v>164.08255759587888</v>
      </c>
    </row>
    <row r="103" spans="2:12" x14ac:dyDescent="0.2">
      <c r="B103">
        <v>2001</v>
      </c>
      <c r="C103" t="s">
        <v>2</v>
      </c>
      <c r="D103" s="1">
        <v>1320.0689898140333</v>
      </c>
      <c r="E103" s="1">
        <v>107.17430896041151</v>
      </c>
      <c r="F103" s="1">
        <v>486.48102564102567</v>
      </c>
      <c r="G103" s="1">
        <v>852.51306663662024</v>
      </c>
      <c r="H103" s="1">
        <v>2766.237391052091</v>
      </c>
      <c r="I103" s="1">
        <v>12817.364892139743</v>
      </c>
      <c r="J103" s="1">
        <v>3103.6027742304423</v>
      </c>
      <c r="K103" s="1">
        <v>513.64063111459132</v>
      </c>
      <c r="L103" s="1">
        <v>768.42331565443158</v>
      </c>
    </row>
    <row r="104" spans="2:12" x14ac:dyDescent="0.2">
      <c r="B104">
        <v>2002</v>
      </c>
      <c r="C104" t="s">
        <v>2</v>
      </c>
      <c r="D104" s="1">
        <v>1211.3</v>
      </c>
      <c r="E104" s="1">
        <v>96.876768868377511</v>
      </c>
      <c r="F104" s="1">
        <v>492.66115384615387</v>
      </c>
      <c r="G104" s="1">
        <v>801.72803817160525</v>
      </c>
      <c r="H104" s="1">
        <v>2602.565960886137</v>
      </c>
      <c r="I104" s="1">
        <v>13221.548795696277</v>
      </c>
      <c r="J104" s="1">
        <v>3177.1035604477684</v>
      </c>
      <c r="K104" s="1">
        <v>502.99863274525887</v>
      </c>
      <c r="L104" s="1">
        <v>602.53325150666717</v>
      </c>
    </row>
    <row r="105" spans="2:12" x14ac:dyDescent="0.2">
      <c r="B105">
        <v>2003</v>
      </c>
      <c r="C105" t="s">
        <v>2</v>
      </c>
      <c r="D105" s="1">
        <v>1494.2</v>
      </c>
      <c r="E105" s="1">
        <v>108.6906960186063</v>
      </c>
      <c r="F105" s="1">
        <v>480.71473076923087</v>
      </c>
      <c r="G105" s="1">
        <v>316.49025265179091</v>
      </c>
      <c r="H105" s="1">
        <v>2400.0956794396279</v>
      </c>
      <c r="I105" s="1">
        <v>15345.149563652672</v>
      </c>
      <c r="J105" s="1">
        <v>3274.9534956461002</v>
      </c>
      <c r="K105" s="1">
        <v>488.58891923202111</v>
      </c>
      <c r="L105" s="1">
        <v>407.44794429272872</v>
      </c>
    </row>
    <row r="106" spans="2:12" x14ac:dyDescent="0.2">
      <c r="B106">
        <v>2004</v>
      </c>
      <c r="C106" t="s">
        <v>2</v>
      </c>
      <c r="D106" s="1">
        <v>1183.5912747568311</v>
      </c>
      <c r="E106" s="1">
        <v>78.955465819652659</v>
      </c>
      <c r="F106" s="1">
        <v>478.14461538461535</v>
      </c>
      <c r="G106" s="1">
        <v>372.21918487331709</v>
      </c>
      <c r="H106" s="1">
        <v>2112.9105408344162</v>
      </c>
      <c r="I106" s="1">
        <v>16987.117512778546</v>
      </c>
      <c r="J106" s="1">
        <v>3353.9134403656981</v>
      </c>
      <c r="K106" s="1">
        <v>454.60979426949382</v>
      </c>
      <c r="L106" s="1">
        <v>525.43488504125958</v>
      </c>
    </row>
    <row r="107" spans="2:12" x14ac:dyDescent="0.2">
      <c r="B107">
        <v>2005</v>
      </c>
      <c r="C107" t="s">
        <v>2</v>
      </c>
      <c r="D107" s="1">
        <v>923.77821332279484</v>
      </c>
      <c r="E107" s="1">
        <v>64.508488918458468</v>
      </c>
      <c r="F107" s="1">
        <v>554.69230769230762</v>
      </c>
      <c r="G107" s="1">
        <v>341.401248767239</v>
      </c>
      <c r="H107" s="1">
        <v>1884.3802587007999</v>
      </c>
      <c r="I107" s="1">
        <v>17266.142647978151</v>
      </c>
      <c r="J107" s="1">
        <v>3418.1104231883342</v>
      </c>
      <c r="K107" s="1">
        <v>569.77237245305628</v>
      </c>
      <c r="L107" s="1">
        <v>358.49044251968655</v>
      </c>
    </row>
    <row r="108" spans="2:12" x14ac:dyDescent="0.2">
      <c r="B108">
        <v>2006</v>
      </c>
      <c r="C108" t="s">
        <v>2</v>
      </c>
      <c r="D108" s="1">
        <v>707.78104842010748</v>
      </c>
      <c r="E108" s="1">
        <v>45.987733718836807</v>
      </c>
      <c r="F108" s="1">
        <v>494.61538461538458</v>
      </c>
      <c r="G108" s="1">
        <v>253.58056454498035</v>
      </c>
      <c r="H108" s="1">
        <v>1501.9647312993093</v>
      </c>
      <c r="I108" s="1">
        <v>17528.679969876128</v>
      </c>
      <c r="J108" s="1">
        <v>3464.4060419737898</v>
      </c>
      <c r="K108" s="1">
        <v>586.85299913086419</v>
      </c>
      <c r="L108" s="1">
        <v>247.43329337138653</v>
      </c>
    </row>
    <row r="109" spans="2:12" x14ac:dyDescent="0.2">
      <c r="B109">
        <v>2007</v>
      </c>
      <c r="C109" t="s">
        <v>2</v>
      </c>
      <c r="D109" s="1">
        <v>733.68790586343323</v>
      </c>
      <c r="E109" s="1">
        <v>48.690564462717667</v>
      </c>
      <c r="F109" s="1">
        <v>479.38076923076926</v>
      </c>
      <c r="G109" s="1">
        <v>236.50316676123958</v>
      </c>
      <c r="H109" s="1">
        <v>1498.2624063181597</v>
      </c>
      <c r="I109" s="1">
        <v>18925.321610434381</v>
      </c>
      <c r="J109" s="1">
        <v>3487.8915039688777</v>
      </c>
      <c r="K109" s="1">
        <v>556.60153100432512</v>
      </c>
      <c r="L109" s="1">
        <v>271.3844653032271</v>
      </c>
    </row>
    <row r="110" spans="2:12" x14ac:dyDescent="0.2">
      <c r="B110">
        <v>2008</v>
      </c>
      <c r="C110" t="s">
        <v>2</v>
      </c>
      <c r="D110" s="1">
        <v>644.82643715654785</v>
      </c>
      <c r="E110" s="1">
        <v>35.044828200963025</v>
      </c>
      <c r="F110" s="1">
        <v>438.22230769230765</v>
      </c>
      <c r="G110" s="1">
        <v>112.20181769446822</v>
      </c>
      <c r="H110" s="1">
        <v>1230.2953907442868</v>
      </c>
      <c r="I110" s="1">
        <v>18819.96787715883</v>
      </c>
      <c r="J110" s="1">
        <v>3522.9363321698411</v>
      </c>
      <c r="K110" s="1">
        <v>454.85</v>
      </c>
      <c r="L110" s="1">
        <v>188.25</v>
      </c>
    </row>
    <row r="117" spans="2:3" x14ac:dyDescent="0.2">
      <c r="B117" s="6"/>
      <c r="C117" s="6"/>
    </row>
    <row r="123" spans="2:3" x14ac:dyDescent="0.2">
      <c r="B123" s="6"/>
      <c r="C123" s="6"/>
    </row>
    <row r="129" spans="2:3" x14ac:dyDescent="0.2">
      <c r="B129" s="6"/>
      <c r="C129" s="6"/>
    </row>
    <row r="135" spans="2:3" x14ac:dyDescent="0.2">
      <c r="B135" s="6"/>
      <c r="C135" s="6"/>
    </row>
    <row r="145" spans="2:3" x14ac:dyDescent="0.2">
      <c r="B145" s="6"/>
      <c r="C145" s="6"/>
    </row>
  </sheetData>
  <phoneticPr fontId="7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5"/>
  <sheetViews>
    <sheetView workbookViewId="0">
      <selection activeCell="H64" sqref="H64"/>
    </sheetView>
  </sheetViews>
  <sheetFormatPr defaultRowHeight="12.75" x14ac:dyDescent="0.2"/>
  <cols>
    <col min="2" max="2" width="10.5703125" bestFit="1" customWidth="1"/>
    <col min="3" max="3" width="7" customWidth="1"/>
    <col min="4" max="4" width="14.5703125" customWidth="1"/>
    <col min="5" max="5" width="15.28515625" bestFit="1" customWidth="1"/>
    <col min="6" max="6" width="13.7109375" bestFit="1" customWidth="1"/>
    <col min="7" max="8" width="15.140625" bestFit="1" customWidth="1"/>
    <col min="9" max="9" width="13.42578125" bestFit="1" customWidth="1"/>
    <col min="10" max="10" width="14.140625" bestFit="1" customWidth="1"/>
    <col min="11" max="11" width="12.42578125" bestFit="1" customWidth="1"/>
    <col min="12" max="12" width="14" bestFit="1" customWidth="1"/>
  </cols>
  <sheetData>
    <row r="1" spans="1:13" x14ac:dyDescent="0.2">
      <c r="B1" s="6"/>
      <c r="C1" s="6"/>
    </row>
    <row r="2" spans="1:13" x14ac:dyDescent="0.2">
      <c r="D2" s="9"/>
      <c r="E2" s="9"/>
      <c r="F2" s="9" t="s">
        <v>59</v>
      </c>
      <c r="G2" s="9"/>
      <c r="H2" s="9"/>
      <c r="I2" s="32"/>
      <c r="J2" s="32"/>
      <c r="K2" s="32" t="s">
        <v>60</v>
      </c>
      <c r="L2" s="32"/>
    </row>
    <row r="3" spans="1:13" x14ac:dyDescent="0.2">
      <c r="B3" s="7"/>
      <c r="C3" s="7"/>
      <c r="D3" s="9" t="s">
        <v>1</v>
      </c>
      <c r="E3" s="9"/>
      <c r="F3" s="9"/>
      <c r="G3" s="9"/>
      <c r="H3" s="9"/>
      <c r="I3" s="32" t="s">
        <v>5</v>
      </c>
      <c r="J3" s="32"/>
      <c r="K3" s="32"/>
      <c r="L3" s="32"/>
    </row>
    <row r="4" spans="1:13" s="63" customFormat="1" x14ac:dyDescent="0.2">
      <c r="A4" s="63" t="s">
        <v>10</v>
      </c>
      <c r="B4" s="63" t="s">
        <v>11</v>
      </c>
      <c r="C4" s="63" t="s">
        <v>39</v>
      </c>
      <c r="D4" s="63" t="s">
        <v>17</v>
      </c>
      <c r="E4" s="63" t="s">
        <v>18</v>
      </c>
      <c r="F4" s="63" t="s">
        <v>19</v>
      </c>
      <c r="G4" s="63" t="s">
        <v>20</v>
      </c>
      <c r="H4" s="63" t="s">
        <v>21</v>
      </c>
      <c r="I4" s="63" t="s">
        <v>140</v>
      </c>
      <c r="J4" s="63" t="s">
        <v>141</v>
      </c>
      <c r="K4" s="63" t="s">
        <v>142</v>
      </c>
      <c r="L4" s="63" t="s">
        <v>143</v>
      </c>
    </row>
    <row r="5" spans="1:13" x14ac:dyDescent="0.2">
      <c r="A5">
        <v>1998</v>
      </c>
      <c r="B5">
        <v>1</v>
      </c>
      <c r="C5" t="s">
        <v>2</v>
      </c>
      <c r="D5" s="1">
        <f>DryMass!D5*0.471</f>
        <v>725.43220377960597</v>
      </c>
      <c r="E5" s="1">
        <f>DryMass!E5*0.471</f>
        <v>59.951411591549402</v>
      </c>
      <c r="F5" s="1">
        <f>DryMass!F5*0.463</f>
        <v>167.53961807228916</v>
      </c>
      <c r="G5" s="1">
        <f>DryMass!G5*0.457</f>
        <v>76.624466994336458</v>
      </c>
      <c r="H5" s="1">
        <f>SUM(D5:G5)</f>
        <v>1029.547700437781</v>
      </c>
      <c r="I5" s="1">
        <f>DryMass!I5*0.471</f>
        <v>4672.5698280525394</v>
      </c>
      <c r="J5" s="1">
        <f>DryMass!J5*0.471</f>
        <v>1351.7149525413502</v>
      </c>
      <c r="K5" s="1">
        <f>DryMass!K5*0.463</f>
        <v>195.01214163990005</v>
      </c>
      <c r="L5" s="1">
        <f>DryMass!L5*0.457</f>
        <v>50.851494800049032</v>
      </c>
      <c r="M5" s="1"/>
    </row>
    <row r="6" spans="1:13" x14ac:dyDescent="0.2">
      <c r="A6">
        <v>1998</v>
      </c>
      <c r="B6">
        <v>2</v>
      </c>
      <c r="C6" t="s">
        <v>2</v>
      </c>
      <c r="D6" s="1">
        <f>DryMass!D6*0.471</f>
        <v>700.45175901804987</v>
      </c>
      <c r="E6" s="1">
        <f>DryMass!E6*0.471</f>
        <v>65.323214576799089</v>
      </c>
      <c r="F6" s="1">
        <f>DryMass!F6*0.463</f>
        <v>193.53455783132529</v>
      </c>
      <c r="G6" s="1">
        <f>DryMass!G6*0.457</f>
        <v>79.908024226596538</v>
      </c>
      <c r="H6" s="1">
        <f t="shared" ref="H6:H59" si="0">SUM(D6:G6)</f>
        <v>1039.2175556527707</v>
      </c>
      <c r="I6" s="1">
        <f>DryMass!I6*0.471</f>
        <v>4224.093062864009</v>
      </c>
      <c r="J6" s="1">
        <f>DryMass!J6*0.471</f>
        <v>1364.7122775746952</v>
      </c>
      <c r="K6" s="1">
        <f>DryMass!K6*0.463</f>
        <v>234.31854850994054</v>
      </c>
      <c r="L6" s="1">
        <f>DryMass!L6*0.457</f>
        <v>47.066119792054707</v>
      </c>
      <c r="M6" s="1"/>
    </row>
    <row r="7" spans="1:13" x14ac:dyDescent="0.2">
      <c r="A7">
        <v>1998</v>
      </c>
      <c r="B7">
        <v>3</v>
      </c>
      <c r="C7" t="s">
        <v>3</v>
      </c>
      <c r="D7" s="1">
        <f>DryMass!D7*0.471</f>
        <v>511.16688221740662</v>
      </c>
      <c r="E7" s="1">
        <f>DryMass!E7*0.471</f>
        <v>52.831978132938715</v>
      </c>
      <c r="F7" s="1">
        <f>DryMass!F7*0.463</f>
        <v>154.34634939759036</v>
      </c>
      <c r="G7" s="1">
        <f>DryMass!G7*0.457</f>
        <v>105.43189324728519</v>
      </c>
      <c r="H7" s="1">
        <f t="shared" si="0"/>
        <v>823.77710299522096</v>
      </c>
      <c r="I7" s="1">
        <f>DryMass!I7*0.471</f>
        <v>3935.0220325096029</v>
      </c>
      <c r="J7" s="1">
        <f>DryMass!J7*0.471</f>
        <v>1434.6571153197665</v>
      </c>
      <c r="K7" s="1">
        <f>DryMass!K7*0.463</f>
        <v>187.53752373132269</v>
      </c>
      <c r="L7" s="1">
        <f>DryMass!L7*0.457</f>
        <v>61.620099285410255</v>
      </c>
      <c r="M7" s="1"/>
    </row>
    <row r="8" spans="1:13" x14ac:dyDescent="0.2">
      <c r="A8">
        <v>1998</v>
      </c>
      <c r="B8">
        <v>4</v>
      </c>
      <c r="C8" t="s">
        <v>3</v>
      </c>
      <c r="D8" s="1">
        <f>DryMass!D8*0.471</f>
        <v>566.85779086336106</v>
      </c>
      <c r="E8" s="1">
        <f>DryMass!E8*0.471</f>
        <v>53.00482735206942</v>
      </c>
      <c r="F8" s="1">
        <f>DryMass!F8*0.463</f>
        <v>170.5078385542169</v>
      </c>
      <c r="G8" s="1">
        <f>DryMass!G8*0.457</f>
        <v>84.742478206182085</v>
      </c>
      <c r="H8" s="1">
        <f t="shared" si="0"/>
        <v>875.1129349758296</v>
      </c>
      <c r="I8" s="1">
        <f>DryMass!I8*0.471</f>
        <v>4295.0275384681509</v>
      </c>
      <c r="J8" s="1">
        <f>DryMass!J8*0.471</f>
        <v>1390.1992258749342</v>
      </c>
      <c r="K8" s="1">
        <f>DryMass!K8*0.463</f>
        <v>207.39372365377483</v>
      </c>
      <c r="L8" s="1">
        <f>DryMass!L8*0.457</f>
        <v>37.805260650631908</v>
      </c>
      <c r="M8" s="1"/>
    </row>
    <row r="9" spans="1:13" x14ac:dyDescent="0.2">
      <c r="A9">
        <v>1998</v>
      </c>
      <c r="B9">
        <v>5</v>
      </c>
      <c r="C9" t="s">
        <v>3</v>
      </c>
      <c r="D9" s="1">
        <f>DryMass!D9*0.471</f>
        <v>534.8616048880059</v>
      </c>
      <c r="E9" s="1">
        <f>DryMass!E9*0.471</f>
        <v>51.415820454052245</v>
      </c>
      <c r="F9" s="1">
        <f>DryMass!F9*0.463</f>
        <v>176.87213614457832</v>
      </c>
      <c r="G9" s="1">
        <f>DryMass!G9*0.457</f>
        <v>25.672982208855597</v>
      </c>
      <c r="H9" s="1">
        <f t="shared" si="0"/>
        <v>788.82254369549207</v>
      </c>
      <c r="I9" s="1">
        <f>DryMass!I9*0.471</f>
        <v>4314.7944069732748</v>
      </c>
      <c r="J9" s="1">
        <f>DryMass!J9*0.471</f>
        <v>1505.2377397063303</v>
      </c>
      <c r="K9" s="1">
        <f>DryMass!K9*0.463</f>
        <v>233.30559803460145</v>
      </c>
      <c r="L9" s="1">
        <f>DryMass!L9*0.457</f>
        <v>16.804859158369602</v>
      </c>
      <c r="M9" s="1"/>
    </row>
    <row r="10" spans="1:13" x14ac:dyDescent="0.2">
      <c r="A10">
        <v>1999</v>
      </c>
      <c r="B10">
        <v>1</v>
      </c>
      <c r="C10" t="s">
        <v>2</v>
      </c>
      <c r="D10" s="1">
        <f>DryMass!D10*0.471</f>
        <v>573.66576595364108</v>
      </c>
      <c r="E10" s="1">
        <f>DryMass!E10*0.471</f>
        <v>46.164263283072572</v>
      </c>
      <c r="F10" s="1">
        <f>DryMass!F10*0.463</f>
        <v>220.0329189063948</v>
      </c>
      <c r="G10" s="1">
        <f>DryMass!G10*0.457</f>
        <v>134.91997060317883</v>
      </c>
      <c r="H10" s="1">
        <f t="shared" si="0"/>
        <v>974.78291874628735</v>
      </c>
      <c r="I10" s="1">
        <f>DryMass!I10*0.471</f>
        <v>5019.0859097234061</v>
      </c>
      <c r="J10" s="1">
        <f>DryMass!J10*0.471</f>
        <v>1375.702733990049</v>
      </c>
      <c r="K10" s="1">
        <f>DryMass!K10*0.463</f>
        <v>209.94984362192599</v>
      </c>
      <c r="L10" s="1">
        <f>DryMass!L10*0.457</f>
        <v>83.248853352049693</v>
      </c>
      <c r="M10" s="1"/>
    </row>
    <row r="11" spans="1:13" x14ac:dyDescent="0.2">
      <c r="A11">
        <v>1999</v>
      </c>
      <c r="B11">
        <v>2</v>
      </c>
      <c r="C11" t="s">
        <v>2</v>
      </c>
      <c r="D11" s="1">
        <f>DryMass!D11*0.471</f>
        <v>599.88177204308204</v>
      </c>
      <c r="E11" s="1">
        <f>DryMass!E11*0.471</f>
        <v>50.834145490612165</v>
      </c>
      <c r="F11" s="1">
        <f>DryMass!F11*0.463</f>
        <v>245.04019684893413</v>
      </c>
      <c r="G11" s="1">
        <f>DryMass!G11*0.457</f>
        <v>126.72515241008021</v>
      </c>
      <c r="H11" s="1">
        <f t="shared" si="0"/>
        <v>1022.4812667927085</v>
      </c>
      <c r="I11" s="1">
        <f>DryMass!I11*0.471</f>
        <v>4756.691092854102</v>
      </c>
      <c r="J11" s="1">
        <f>DryMass!J11*0.471</f>
        <v>1386.2353093453082</v>
      </c>
      <c r="K11" s="1">
        <f>DryMass!K11*0.463</f>
        <v>212.2297827399623</v>
      </c>
      <c r="L11" s="1">
        <f>DryMass!L11*0.457</f>
        <v>62.695144084786385</v>
      </c>
      <c r="M11" s="1"/>
    </row>
    <row r="12" spans="1:13" x14ac:dyDescent="0.2">
      <c r="A12">
        <v>1999</v>
      </c>
      <c r="B12">
        <v>3</v>
      </c>
      <c r="C12" t="s">
        <v>3</v>
      </c>
      <c r="D12" s="1">
        <f>DryMass!D12*0.471</f>
        <v>502.01855168042584</v>
      </c>
      <c r="E12" s="1">
        <f>DryMass!E12*0.471</f>
        <v>44.135996999999996</v>
      </c>
      <c r="F12" s="1">
        <f>DryMass!F12*0.463</f>
        <v>193.75811946246526</v>
      </c>
      <c r="G12" s="1">
        <f>DryMass!G12*0.457</f>
        <v>57.749845205033182</v>
      </c>
      <c r="H12" s="1">
        <f t="shared" si="0"/>
        <v>797.66251334792423</v>
      </c>
      <c r="I12" s="1">
        <f>DryMass!I12*0.471</f>
        <v>4292.861005661628</v>
      </c>
      <c r="J12" s="1">
        <f>DryMass!J12*0.471</f>
        <v>1482.968517678891</v>
      </c>
      <c r="K12" s="1">
        <f>DryMass!K12*0.463</f>
        <v>233.32008057563311</v>
      </c>
      <c r="L12" s="1">
        <f>DryMass!L12*0.457</f>
        <v>43.806339410431541</v>
      </c>
      <c r="M12" s="1"/>
    </row>
    <row r="13" spans="1:13" x14ac:dyDescent="0.2">
      <c r="A13">
        <v>1999</v>
      </c>
      <c r="B13">
        <v>4</v>
      </c>
      <c r="C13" t="s">
        <v>3</v>
      </c>
      <c r="D13" s="1">
        <f>DryMass!D13*0.471</f>
        <v>565.73722593469711</v>
      </c>
      <c r="E13" s="1">
        <f>DryMass!E13*0.471</f>
        <v>45.761320385352576</v>
      </c>
      <c r="F13" s="1">
        <f>DryMass!F13*0.463</f>
        <v>214.36835634847083</v>
      </c>
      <c r="G13" s="1">
        <f>DryMass!G13*0.457</f>
        <v>178.73691350693323</v>
      </c>
      <c r="H13" s="1">
        <f t="shared" si="0"/>
        <v>1004.6038161754536</v>
      </c>
      <c r="I13" s="1">
        <f>DryMass!I13*0.471</f>
        <v>4879.1010621743135</v>
      </c>
      <c r="J13" s="1">
        <f>DryMass!J13*0.471</f>
        <v>1401.3145789579332</v>
      </c>
      <c r="K13" s="1">
        <f>DryMass!K13*0.463</f>
        <v>226.10578961373608</v>
      </c>
      <c r="L13" s="1">
        <f>DryMass!L13*0.457</f>
        <v>127.21815562413832</v>
      </c>
      <c r="M13" s="1"/>
    </row>
    <row r="14" spans="1:13" x14ac:dyDescent="0.2">
      <c r="A14">
        <v>1999</v>
      </c>
      <c r="B14">
        <v>5</v>
      </c>
      <c r="C14" t="s">
        <v>3</v>
      </c>
      <c r="D14" s="1">
        <f>DryMass!D14*0.471</f>
        <v>465.33045562499785</v>
      </c>
      <c r="E14" s="1">
        <f>DryMass!E14*0.471</f>
        <v>46.329276638283687</v>
      </c>
      <c r="F14" s="1">
        <f>DryMass!F14*0.463</f>
        <v>204.725040407785</v>
      </c>
      <c r="G14" s="1">
        <f>DryMass!G14*0.457</f>
        <v>91.173038860351127</v>
      </c>
      <c r="H14" s="1">
        <f t="shared" si="0"/>
        <v>807.55781153141754</v>
      </c>
      <c r="I14" s="1">
        <f>DryMass!I14*0.471</f>
        <v>4586.838069001702</v>
      </c>
      <c r="J14" s="1">
        <f>DryMass!J14*0.471</f>
        <v>1535.0597132872754</v>
      </c>
      <c r="K14" s="1">
        <f>DryMass!K14*0.463</f>
        <v>178.11411391759628</v>
      </c>
      <c r="L14" s="1">
        <f>DryMass!L14*0.457</f>
        <v>43.91041104958304</v>
      </c>
      <c r="M14" s="1"/>
    </row>
    <row r="15" spans="1:13" x14ac:dyDescent="0.2">
      <c r="A15">
        <v>2000</v>
      </c>
      <c r="B15">
        <v>1</v>
      </c>
      <c r="C15" t="s">
        <v>2</v>
      </c>
      <c r="D15" s="1">
        <f>DryMass!D15*0.471</f>
        <v>618.10793747053492</v>
      </c>
      <c r="E15" s="1">
        <f>DryMass!E15*0.471</f>
        <v>50.600178651548688</v>
      </c>
      <c r="F15" s="1">
        <f>DryMass!F15*0.463</f>
        <v>243.6979130769231</v>
      </c>
      <c r="G15" s="1">
        <f>DryMass!G15*0.457</f>
        <v>320.37223200242209</v>
      </c>
      <c r="H15" s="1">
        <f t="shared" si="0"/>
        <v>1232.7782612014289</v>
      </c>
      <c r="I15" s="1">
        <f>DryMass!I15*0.471</f>
        <v>5421.8032319268859</v>
      </c>
      <c r="J15" s="1">
        <f>DryMass!J15*0.471</f>
        <v>1415.1482346424002</v>
      </c>
      <c r="K15" s="1">
        <f>DryMass!K15*0.463</f>
        <v>246.03872250735793</v>
      </c>
      <c r="L15" s="1">
        <f>DryMass!L15*0.457</f>
        <v>91.571652678840394</v>
      </c>
      <c r="M15" s="1"/>
    </row>
    <row r="16" spans="1:13" x14ac:dyDescent="0.2">
      <c r="A16">
        <v>2000</v>
      </c>
      <c r="B16">
        <v>2</v>
      </c>
      <c r="C16" t="s">
        <v>2</v>
      </c>
      <c r="D16" s="1">
        <f>DryMass!D16*0.471</f>
        <v>701.95233601822099</v>
      </c>
      <c r="E16" s="1">
        <f>DryMass!E16*0.471</f>
        <v>54.954452257163048</v>
      </c>
      <c r="F16" s="1">
        <f>DryMass!F16*0.463</f>
        <v>242.33491230769235</v>
      </c>
      <c r="G16" s="1">
        <f>DryMass!G16*0.457</f>
        <v>169.75083314973685</v>
      </c>
      <c r="H16" s="1">
        <f t="shared" si="0"/>
        <v>1168.9925337328132</v>
      </c>
      <c r="I16" s="1">
        <f>DryMass!I16*0.471</f>
        <v>5386.8829531688289</v>
      </c>
      <c r="J16" s="1">
        <f>DryMass!J16*0.471</f>
        <v>1441.189761602471</v>
      </c>
      <c r="K16" s="1">
        <f>DryMass!K16*0.463</f>
        <v>256.55160444257371</v>
      </c>
      <c r="L16" s="1">
        <f>DryMass!L16*0.457</f>
        <v>58.399804963792903</v>
      </c>
      <c r="M16" s="1"/>
    </row>
    <row r="17" spans="1:13" x14ac:dyDescent="0.2">
      <c r="A17">
        <v>2000</v>
      </c>
      <c r="B17">
        <v>3</v>
      </c>
      <c r="C17" t="s">
        <v>3</v>
      </c>
      <c r="D17" s="1">
        <f>DryMass!D17*0.471</f>
        <v>610.86523437132439</v>
      </c>
      <c r="E17" s="1">
        <f>DryMass!E17*0.471</f>
        <v>46.41126848570871</v>
      </c>
      <c r="F17" s="1">
        <f>DryMass!F17*0.463</f>
        <v>214.7896176923077</v>
      </c>
      <c r="G17" s="1">
        <f>DryMass!G17*0.457</f>
        <v>43.757966339052238</v>
      </c>
      <c r="H17" s="1">
        <f t="shared" si="0"/>
        <v>915.82408688839303</v>
      </c>
      <c r="I17" s="1">
        <f>DryMass!I17*0.471</f>
        <v>4952.1515801894129</v>
      </c>
      <c r="J17" s="1">
        <f>DryMass!J17*0.471</f>
        <v>1521.4275691371561</v>
      </c>
      <c r="K17" s="1">
        <f>DryMass!K17*0.463</f>
        <v>224.96457672546723</v>
      </c>
      <c r="L17" s="1">
        <f>DryMass!L17*0.457</f>
        <v>28.93148559128236</v>
      </c>
      <c r="M17" s="1"/>
    </row>
    <row r="18" spans="1:13" x14ac:dyDescent="0.2">
      <c r="A18">
        <v>2000</v>
      </c>
      <c r="B18">
        <v>4</v>
      </c>
      <c r="C18" t="s">
        <v>3</v>
      </c>
      <c r="D18" s="1">
        <f>DryMass!D18*0.471</f>
        <v>672.80746740288782</v>
      </c>
      <c r="E18" s="1">
        <f>DryMass!E18*0.471</f>
        <v>52.782874490798115</v>
      </c>
      <c r="F18" s="1">
        <f>DryMass!F18*0.463</f>
        <v>222.05622461538459</v>
      </c>
      <c r="G18" s="1">
        <f>DryMass!G18*0.457</f>
        <v>118.565359558067</v>
      </c>
      <c r="H18" s="1">
        <f t="shared" si="0"/>
        <v>1066.2119260671375</v>
      </c>
      <c r="I18" s="1">
        <f>DryMass!I18*0.471</f>
        <v>5303.6234395135443</v>
      </c>
      <c r="J18" s="1">
        <f>DryMass!J18*0.471</f>
        <v>1432.4799986501766</v>
      </c>
      <c r="K18" s="1">
        <f>DryMass!K18*0.463</f>
        <v>217.70704635016799</v>
      </c>
      <c r="L18" s="1">
        <f>DryMass!L18*0.457</f>
        <v>44.691474230002036</v>
      </c>
      <c r="M18" s="1"/>
    </row>
    <row r="19" spans="1:13" x14ac:dyDescent="0.2">
      <c r="A19">
        <v>2000</v>
      </c>
      <c r="B19">
        <v>5</v>
      </c>
      <c r="C19" t="s">
        <v>3</v>
      </c>
      <c r="D19" s="1">
        <f>DryMass!D19*0.471</f>
        <v>542.80746444289912</v>
      </c>
      <c r="E19" s="1">
        <f>DryMass!E19*0.471</f>
        <v>47.77415003824914</v>
      </c>
      <c r="F19" s="1">
        <f>DryMass!F19*0.463</f>
        <v>218.36932000000002</v>
      </c>
      <c r="G19" s="1">
        <f>DryMass!G19*0.457</f>
        <v>208.44752406496613</v>
      </c>
      <c r="H19" s="1">
        <f t="shared" si="0"/>
        <v>1017.3984585461144</v>
      </c>
      <c r="I19" s="1">
        <f>DryMass!I19*0.471</f>
        <v>5033.6387889568914</v>
      </c>
      <c r="J19" s="1">
        <f>DryMass!J19*0.471</f>
        <v>1570.7596920004369</v>
      </c>
      <c r="K19" s="1">
        <f>DryMass!K19*0.463</f>
        <v>232.04827613415958</v>
      </c>
      <c r="L19" s="1">
        <f>DryMass!L19*0.457</f>
        <v>21.237175927386996</v>
      </c>
      <c r="M19" s="1"/>
    </row>
    <row r="20" spans="1:13" x14ac:dyDescent="0.2">
      <c r="A20">
        <v>2001</v>
      </c>
      <c r="B20">
        <v>1</v>
      </c>
      <c r="C20" t="s">
        <v>2</v>
      </c>
      <c r="D20" s="1">
        <f>DryMass!D20*0.471</f>
        <v>580.53689919475653</v>
      </c>
      <c r="E20" s="1">
        <f>DryMass!E20*0.471</f>
        <v>47.470666461574041</v>
      </c>
      <c r="F20" s="1">
        <f>DryMass!F20*0.463</f>
        <v>233.71254641025638</v>
      </c>
      <c r="G20" s="1">
        <f>DryMass!G20*0.457</f>
        <v>631.77073055841015</v>
      </c>
      <c r="H20" s="1">
        <f t="shared" si="0"/>
        <v>1493.4908426249972</v>
      </c>
      <c r="I20" s="1">
        <f>DryMass!I20*0.471</f>
        <v>5686.6012414038687</v>
      </c>
      <c r="J20" s="1">
        <f>DryMass!J20*0.471</f>
        <v>1459.6007563416474</v>
      </c>
      <c r="K20" s="1">
        <f>DryMass!K20*0.463</f>
        <v>247.00114452623635</v>
      </c>
      <c r="L20" s="1">
        <f>DryMass!L20*0.457</f>
        <v>542.20018109678995</v>
      </c>
      <c r="M20" s="1"/>
    </row>
    <row r="21" spans="1:13" x14ac:dyDescent="0.2">
      <c r="A21">
        <v>2001</v>
      </c>
      <c r="B21">
        <v>2</v>
      </c>
      <c r="C21" t="s">
        <v>2</v>
      </c>
      <c r="D21" s="1">
        <f>DryMass!D21*0.471</f>
        <v>662.96808921006277</v>
      </c>
      <c r="E21" s="1">
        <f>DryMass!E21*0.471</f>
        <v>53.4875325791336</v>
      </c>
      <c r="F21" s="1">
        <f>DryMass!F21*0.463</f>
        <v>216.76888333333338</v>
      </c>
      <c r="G21" s="1">
        <f>DryMass!G21*0.457</f>
        <v>147.42621234746073</v>
      </c>
      <c r="H21" s="1">
        <f t="shared" si="0"/>
        <v>1080.6507174699905</v>
      </c>
      <c r="I21" s="1">
        <f>DryMass!I21*0.471</f>
        <v>5888.4218848368901</v>
      </c>
      <c r="J21" s="1">
        <f>DryMass!J21*0.471</f>
        <v>1463.9930569834289</v>
      </c>
      <c r="K21" s="1">
        <f>DryMass!K21*0.463</f>
        <v>228.63007988587523</v>
      </c>
      <c r="L21" s="1">
        <f>DryMass!L21*0.457</f>
        <v>160.1387294113606</v>
      </c>
      <c r="M21" s="1"/>
    </row>
    <row r="22" spans="1:13" x14ac:dyDescent="0.2">
      <c r="A22">
        <v>2001</v>
      </c>
      <c r="B22">
        <v>3</v>
      </c>
      <c r="C22" t="s">
        <v>3</v>
      </c>
      <c r="D22" s="1">
        <f>DryMass!D22*0.471</f>
        <v>560.84769125677474</v>
      </c>
      <c r="E22" s="1">
        <f>DryMass!E22*0.471</f>
        <v>43.008410433122968</v>
      </c>
      <c r="F22" s="1">
        <f>DryMass!F22*0.463</f>
        <v>223.46160769230767</v>
      </c>
      <c r="G22" s="1">
        <f>DryMass!G22*0.457</f>
        <v>43.855617704002455</v>
      </c>
      <c r="H22" s="1">
        <f t="shared" si="0"/>
        <v>871.17332708620791</v>
      </c>
      <c r="I22" s="1">
        <f>DryMass!I22*0.471</f>
        <v>5663.8820715680486</v>
      </c>
      <c r="J22" s="1">
        <f>DryMass!J22*0.471</f>
        <v>1564.4359795702787</v>
      </c>
      <c r="K22" s="1">
        <f>DryMass!K22*0.463</f>
        <v>193.32344941117648</v>
      </c>
      <c r="L22" s="1">
        <f>DryMass!L22*0.457</f>
        <v>32.715723019049072</v>
      </c>
      <c r="M22" s="1"/>
    </row>
    <row r="23" spans="1:13" x14ac:dyDescent="0.2">
      <c r="A23">
        <v>2001</v>
      </c>
      <c r="B23">
        <v>4</v>
      </c>
      <c r="C23" t="s">
        <v>3</v>
      </c>
      <c r="D23" s="1">
        <f>DryMass!D23*0.471</f>
        <v>684.41009999999994</v>
      </c>
      <c r="E23" s="1">
        <f>DryMass!E23*0.471</f>
        <v>54.635999999999996</v>
      </c>
      <c r="F23" s="1">
        <f>DryMass!F23*0.463</f>
        <v>206.0308448717949</v>
      </c>
      <c r="G23" s="1">
        <f>DryMass!G23*0.457</f>
        <v>158.28723685834024</v>
      </c>
      <c r="H23" s="1">
        <f t="shared" si="0"/>
        <v>1103.364181730135</v>
      </c>
      <c r="I23" s="1">
        <f>DryMass!I23*0.471</f>
        <v>5657.0024163437147</v>
      </c>
      <c r="J23" s="1">
        <f>DryMass!J23*0.471</f>
        <v>1444.0895731516996</v>
      </c>
      <c r="K23" s="1">
        <f>DryMass!K23*0.463</f>
        <v>210.19886611700483</v>
      </c>
      <c r="L23" s="1">
        <f>DryMass!L23*0.457</f>
        <v>111.88271502408318</v>
      </c>
      <c r="M23" s="1"/>
    </row>
    <row r="24" spans="1:13" x14ac:dyDescent="0.2">
      <c r="A24">
        <v>2001</v>
      </c>
      <c r="B24">
        <v>5</v>
      </c>
      <c r="C24" t="s">
        <v>3</v>
      </c>
      <c r="D24" s="1">
        <f>DryMass!D24*0.471</f>
        <v>499.72282520463506</v>
      </c>
      <c r="E24" s="1">
        <f>DryMass!E24*0.471</f>
        <v>42.790164018865433</v>
      </c>
      <c r="F24" s="1">
        <f>DryMass!F24*0.463</f>
        <v>210.73623076923079</v>
      </c>
      <c r="G24" s="1">
        <f>DryMass!G24*0.457</f>
        <v>365.34842821896331</v>
      </c>
      <c r="H24" s="1">
        <f t="shared" si="0"/>
        <v>1118.5976482116946</v>
      </c>
      <c r="I24" s="1">
        <f>DryMass!I24*0.471</f>
        <v>5470.6246014370226</v>
      </c>
      <c r="J24" s="1">
        <f>DryMass!J24*0.471</f>
        <v>1593.214344713813</v>
      </c>
      <c r="K24" s="1">
        <f>DryMass!K24*0.463</f>
        <v>192.05196028399993</v>
      </c>
      <c r="L24" s="1">
        <f>DryMass!L24*0.457</f>
        <v>281.54747511861439</v>
      </c>
      <c r="M24" s="1"/>
    </row>
    <row r="25" spans="1:13" x14ac:dyDescent="0.2">
      <c r="A25">
        <v>2002</v>
      </c>
      <c r="B25">
        <v>1</v>
      </c>
      <c r="C25" t="s">
        <v>2</v>
      </c>
      <c r="D25" s="1">
        <f>DryMass!D25*0.471</f>
        <v>545.0412</v>
      </c>
      <c r="E25" s="1">
        <f>DryMass!E25*0.471</f>
        <v>42.861544122631038</v>
      </c>
      <c r="F25" s="1">
        <f>DryMass!F25*0.463</f>
        <v>231.72081538461541</v>
      </c>
      <c r="G25" s="1">
        <f>DryMass!G25*0.457</f>
        <v>484.33993105572841</v>
      </c>
      <c r="H25" s="1">
        <f t="shared" si="0"/>
        <v>1303.9634905629748</v>
      </c>
      <c r="I25" s="1">
        <f>DryMass!I25*0.471</f>
        <v>6183.0780627740114</v>
      </c>
      <c r="J25" s="1">
        <f>DryMass!J25*0.471</f>
        <v>1502.4623004642785</v>
      </c>
      <c r="K25" s="1">
        <f>DryMass!K25*0.463</f>
        <v>236.51303228603942</v>
      </c>
      <c r="L25" s="1">
        <f>DryMass!L25*0.457</f>
        <v>396.52585200880429</v>
      </c>
      <c r="M25" s="1"/>
    </row>
    <row r="26" spans="1:13" x14ac:dyDescent="0.2">
      <c r="A26">
        <v>2002</v>
      </c>
      <c r="B26">
        <v>2</v>
      </c>
      <c r="C26" t="s">
        <v>2</v>
      </c>
      <c r="D26" s="1">
        <f>DryMass!D26*0.471</f>
        <v>596.00340000000006</v>
      </c>
      <c r="E26" s="1">
        <f>DryMass!E26*0.471</f>
        <v>48.396372151380575</v>
      </c>
      <c r="F26" s="1">
        <f>DryMass!F26*0.463</f>
        <v>224.48341307692309</v>
      </c>
      <c r="G26" s="1">
        <f>DryMass!G26*0.457</f>
        <v>248.43949583311885</v>
      </c>
      <c r="H26" s="1">
        <f t="shared" si="0"/>
        <v>1117.3226810614226</v>
      </c>
      <c r="I26" s="1">
        <f>DryMass!I26*0.471</f>
        <v>6269.636255550753</v>
      </c>
      <c r="J26" s="1">
        <f>DryMass!J26*0.471</f>
        <v>1490.3692534775191</v>
      </c>
      <c r="K26" s="1">
        <f>DryMass!K26*0.463</f>
        <v>229.26370163607029</v>
      </c>
      <c r="L26" s="1">
        <f>DryMass!L26*0.457</f>
        <v>154.18953986828953</v>
      </c>
      <c r="M26" s="1"/>
    </row>
    <row r="27" spans="1:13" x14ac:dyDescent="0.2">
      <c r="A27">
        <v>2002</v>
      </c>
      <c r="B27">
        <v>3</v>
      </c>
      <c r="C27" t="s">
        <v>3</v>
      </c>
      <c r="D27" s="1">
        <f>DryMass!D27*0.471</f>
        <v>527.94389999999999</v>
      </c>
      <c r="E27" s="1">
        <f>DryMass!E27*0.471</f>
        <v>39.187163926592376</v>
      </c>
      <c r="F27" s="1">
        <f>DryMass!F27*0.463</f>
        <v>210.94030692307692</v>
      </c>
      <c r="G27" s="1">
        <f>DryMass!G27*0.457</f>
        <v>79.111618500313398</v>
      </c>
      <c r="H27" s="1">
        <f t="shared" si="0"/>
        <v>857.18298934998268</v>
      </c>
      <c r="I27" s="1">
        <f>DryMass!I27*0.471</f>
        <v>6333.2132309062354</v>
      </c>
      <c r="J27" s="1">
        <f>DryMass!J27*0.471</f>
        <v>1603.6231434968709</v>
      </c>
      <c r="K27" s="1">
        <f>DryMass!K27*0.463</f>
        <v>219.29436119363481</v>
      </c>
      <c r="L27" s="1">
        <f>DryMass!L27*0.457</f>
        <v>18.300305249205426</v>
      </c>
      <c r="M27" s="1"/>
    </row>
    <row r="28" spans="1:13" x14ac:dyDescent="0.2">
      <c r="A28">
        <v>2002</v>
      </c>
      <c r="B28">
        <v>4</v>
      </c>
      <c r="C28" t="s">
        <v>3</v>
      </c>
      <c r="D28" s="1">
        <f>DryMass!D28*0.471</f>
        <v>620.02440000000001</v>
      </c>
      <c r="E28" s="1">
        <f>DryMass!E28*0.471</f>
        <v>47.099999999999994</v>
      </c>
      <c r="F28" s="1">
        <f>DryMass!F28*0.463</f>
        <v>221.54336307692307</v>
      </c>
      <c r="G28" s="1">
        <f>DryMass!G28*0.457</f>
        <v>89.480478856994694</v>
      </c>
      <c r="H28" s="1">
        <f t="shared" si="0"/>
        <v>978.14824193391792</v>
      </c>
      <c r="I28" s="1">
        <f>DryMass!I28*0.471</f>
        <v>6148.350876952074</v>
      </c>
      <c r="J28" s="1">
        <f>DryMass!J28*0.471</f>
        <v>1479.7343915322886</v>
      </c>
      <c r="K28" s="1">
        <f>DryMass!K28*0.463</f>
        <v>228.81601247207078</v>
      </c>
      <c r="L28" s="1">
        <f>DryMass!L28*0.457</f>
        <v>84.38865321227324</v>
      </c>
      <c r="M28" s="1"/>
    </row>
    <row r="29" spans="1:13" x14ac:dyDescent="0.2">
      <c r="A29">
        <v>2002</v>
      </c>
      <c r="B29">
        <v>5</v>
      </c>
      <c r="C29" t="s">
        <v>3</v>
      </c>
      <c r="D29" s="1">
        <f>DryMass!D29*0.471</f>
        <v>485.50075256787966</v>
      </c>
      <c r="E29" s="1">
        <f>DryMass!E29*0.471</f>
        <v>39.132866543183816</v>
      </c>
      <c r="F29" s="1">
        <f>DryMass!F29*0.463</f>
        <v>214.16314307692309</v>
      </c>
      <c r="G29" s="1">
        <f>DryMass!G29*0.457</f>
        <v>167.32325284640868</v>
      </c>
      <c r="H29" s="1">
        <f t="shared" si="0"/>
        <v>906.12001503439524</v>
      </c>
      <c r="I29" s="1">
        <f>DryMass!I29*0.471</f>
        <v>5871.1726967683499</v>
      </c>
      <c r="J29" s="1">
        <f>DryMass!J29*0.471</f>
        <v>1618.0281894978759</v>
      </c>
      <c r="K29" s="1">
        <f>DryMass!K29*0.463</f>
        <v>220.60318811534842</v>
      </c>
      <c r="L29" s="1">
        <f>DryMass!L29*0.457</f>
        <v>137.21425615372902</v>
      </c>
      <c r="M29" s="1"/>
    </row>
    <row r="30" spans="1:13" x14ac:dyDescent="0.2">
      <c r="A30">
        <v>2003</v>
      </c>
      <c r="B30">
        <v>1</v>
      </c>
      <c r="C30" t="s">
        <v>2</v>
      </c>
      <c r="D30" s="1">
        <f>DryMass!D30*0.471</f>
        <v>660.90719999999999</v>
      </c>
      <c r="E30" s="1">
        <f>DryMass!E30*0.471</f>
        <v>47.99497346536544</v>
      </c>
      <c r="F30" s="1">
        <f>DryMass!F30*0.463</f>
        <v>217.26595538461544</v>
      </c>
      <c r="G30" s="1">
        <f>DryMass!G30*0.457</f>
        <v>162.767944979557</v>
      </c>
      <c r="H30" s="1">
        <f t="shared" si="0"/>
        <v>1088.9360738295377</v>
      </c>
      <c r="I30" s="1">
        <f>DryMass!I30*0.471</f>
        <v>6699.7280145821787</v>
      </c>
      <c r="J30" s="1">
        <f>DryMass!J30*0.471</f>
        <v>1540.2445206690775</v>
      </c>
      <c r="K30" s="1">
        <f>DryMass!K30*0.463</f>
        <v>223.75088165969765</v>
      </c>
      <c r="L30" s="1">
        <f>DryMass!L30*0.457</f>
        <v>207.29379088681026</v>
      </c>
      <c r="M30" s="1"/>
    </row>
    <row r="31" spans="1:13" x14ac:dyDescent="0.2">
      <c r="A31">
        <v>2003</v>
      </c>
      <c r="B31">
        <v>2</v>
      </c>
      <c r="C31" t="s">
        <v>2</v>
      </c>
      <c r="D31" s="1">
        <f>DryMass!D31*0.471</f>
        <v>746.62919999999997</v>
      </c>
      <c r="E31" s="1">
        <f>DryMass!E31*0.471</f>
        <v>54.391662184161689</v>
      </c>
      <c r="F31" s="1">
        <f>DryMass!F31*0.463</f>
        <v>227.87588530769236</v>
      </c>
      <c r="G31" s="1">
        <f>DryMass!G31*0.457</f>
        <v>126.5041459441799</v>
      </c>
      <c r="H31" s="1">
        <f t="shared" si="0"/>
        <v>1155.400893436034</v>
      </c>
      <c r="I31" s="1">
        <f>DryMass!I31*0.471</f>
        <v>6845.1402630085968</v>
      </c>
      <c r="J31" s="1">
        <f>DryMass!J31*0.471</f>
        <v>1544.7616722295486</v>
      </c>
      <c r="K31" s="1">
        <f>DryMass!K31*0.463</f>
        <v>228.68245754915395</v>
      </c>
      <c r="L31" s="1">
        <f>DryMass!L31*0.457</f>
        <v>165.11363019674383</v>
      </c>
      <c r="M31" s="1"/>
    </row>
    <row r="32" spans="1:13" x14ac:dyDescent="0.2">
      <c r="A32">
        <v>2003</v>
      </c>
      <c r="B32">
        <v>3</v>
      </c>
      <c r="C32" t="s">
        <v>3</v>
      </c>
      <c r="D32" s="1">
        <f>DryMass!D32*0.471</f>
        <v>643.99829999999997</v>
      </c>
      <c r="E32" s="1">
        <f>DryMass!E32*0.471</f>
        <v>42.31973102430409</v>
      </c>
      <c r="F32" s="1">
        <f>DryMass!F32*0.463</f>
        <v>218.64996923076927</v>
      </c>
      <c r="G32" s="1">
        <f>DryMass!G32*0.457</f>
        <v>33.611902158476362</v>
      </c>
      <c r="H32" s="1">
        <f t="shared" si="0"/>
        <v>938.57990241354969</v>
      </c>
      <c r="I32" s="1">
        <f>DryMass!I32*0.471</f>
        <v>6889.8417584346307</v>
      </c>
      <c r="J32" s="1">
        <f>DryMass!J32*0.471</f>
        <v>1636.3246857535321</v>
      </c>
      <c r="K32" s="1">
        <f>DryMass!K32*0.463</f>
        <v>244.71371154235797</v>
      </c>
      <c r="L32" s="1">
        <f>DryMass!L32*0.457</f>
        <v>46.981085886477871</v>
      </c>
      <c r="M32" s="1"/>
    </row>
    <row r="33" spans="1:13" x14ac:dyDescent="0.2">
      <c r="A33">
        <v>2003</v>
      </c>
      <c r="B33">
        <v>4</v>
      </c>
      <c r="C33" t="s">
        <v>3</v>
      </c>
      <c r="D33" s="1">
        <f>DryMass!D33*0.471</f>
        <v>757.32090000000005</v>
      </c>
      <c r="E33" s="1">
        <f>DryMass!E33*0.471</f>
        <v>55.577999999999996</v>
      </c>
      <c r="F33" s="1">
        <f>DryMass!F33*0.463</f>
        <v>234.25057615384617</v>
      </c>
      <c r="G33" s="1">
        <f>DryMass!G33*0.457</f>
        <v>54.524186888092771</v>
      </c>
      <c r="H33" s="1">
        <f t="shared" si="0"/>
        <v>1101.6736630419389</v>
      </c>
      <c r="I33" s="1">
        <f>DryMass!I33*0.471</f>
        <v>6748.0573912119926</v>
      </c>
      <c r="J33" s="1">
        <f>DryMass!J33*0.471</f>
        <v>1508.6313784802765</v>
      </c>
      <c r="K33" s="1">
        <f>DryMass!K33*0.463</f>
        <v>238.26277427205594</v>
      </c>
      <c r="L33" s="1">
        <f>DryMass!L33*0.457</f>
        <v>38.362284287274548</v>
      </c>
      <c r="M33" s="1"/>
    </row>
    <row r="34" spans="1:13" x14ac:dyDescent="0.2">
      <c r="A34">
        <v>2003</v>
      </c>
      <c r="B34">
        <v>5</v>
      </c>
      <c r="C34" t="s">
        <v>3</v>
      </c>
      <c r="D34" s="1">
        <f>DryMass!D34*0.471</f>
        <v>573.6309</v>
      </c>
      <c r="E34" s="1">
        <f>DryMass!E34*0.471</f>
        <v>40.338334497891623</v>
      </c>
      <c r="F34" s="1">
        <f>DryMass!F34*0.463</f>
        <v>211.19531307692307</v>
      </c>
      <c r="G34" s="1">
        <f>DryMass!G34*0.457</f>
        <v>115.9855551635103</v>
      </c>
      <c r="H34" s="1">
        <f t="shared" si="0"/>
        <v>941.15010273832502</v>
      </c>
      <c r="I34" s="1">
        <f>DryMass!I34*0.471</f>
        <v>6349.6587749374467</v>
      </c>
      <c r="J34" s="1">
        <f>DryMass!J34*0.471</f>
        <v>1659.3223533220209</v>
      </c>
      <c r="K34" s="1">
        <f>DryMass!K34*0.463</f>
        <v>225.35453117483735</v>
      </c>
      <c r="L34" s="1">
        <f>DryMass!L34*0.457</f>
        <v>105.89899017095607</v>
      </c>
      <c r="M34" s="1"/>
    </row>
    <row r="35" spans="1:13" x14ac:dyDescent="0.2">
      <c r="A35">
        <v>2004</v>
      </c>
      <c r="B35">
        <v>1</v>
      </c>
      <c r="C35" t="s">
        <v>2</v>
      </c>
      <c r="D35" s="1">
        <f>DryMass!D35*0.471</f>
        <v>475.09769999999997</v>
      </c>
      <c r="E35" s="1">
        <f>DryMass!E35*0.471</f>
        <v>34.298932797465525</v>
      </c>
      <c r="F35" s="1">
        <f>DryMass!F35*0.463</f>
        <v>220.21063538461539</v>
      </c>
      <c r="G35" s="1">
        <f>DryMass!G35*0.457</f>
        <v>223.91754286212105</v>
      </c>
      <c r="H35" s="1">
        <f t="shared" si="0"/>
        <v>953.5248110442019</v>
      </c>
      <c r="I35" s="1">
        <f>DryMass!I35*0.471</f>
        <v>7150.7315674297233</v>
      </c>
      <c r="J35" s="1">
        <f>DryMass!J35*0.471</f>
        <v>1574.5472662026539</v>
      </c>
      <c r="K35" s="1">
        <f>DryMass!K35*0.463</f>
        <v>206.78567431665999</v>
      </c>
      <c r="L35" s="1">
        <f>DryMass!L35*0.457</f>
        <v>288.55180973393323</v>
      </c>
      <c r="M35" s="1"/>
    </row>
    <row r="36" spans="1:13" x14ac:dyDescent="0.2">
      <c r="A36">
        <v>2004</v>
      </c>
      <c r="B36">
        <v>2</v>
      </c>
      <c r="C36" t="s">
        <v>2</v>
      </c>
      <c r="D36" s="1">
        <f>DryMass!D36*0.471</f>
        <v>639.84528082093482</v>
      </c>
      <c r="E36" s="1">
        <f>DryMass!E36*0.471</f>
        <v>40.077116004647273</v>
      </c>
      <c r="F36" s="1">
        <f>DryMass!F36*0.463</f>
        <v>222.55127846153849</v>
      </c>
      <c r="G36" s="1">
        <f>DryMass!G36*0.457</f>
        <v>116.2907921120908</v>
      </c>
      <c r="H36" s="1">
        <f t="shared" si="0"/>
        <v>1018.7644673992113</v>
      </c>
      <c r="I36" s="1">
        <f>DryMass!I36*0.471</f>
        <v>7417.8686178690195</v>
      </c>
      <c r="J36" s="1">
        <f>DryMass!J36*0.471</f>
        <v>1584.8391946218337</v>
      </c>
      <c r="K36" s="1">
        <f>DryMass!K36*0.463</f>
        <v>214.18299517689127</v>
      </c>
      <c r="L36" s="1">
        <f>DryMass!L36*0.457</f>
        <v>191.6956751937781</v>
      </c>
      <c r="M36" s="1"/>
    </row>
    <row r="37" spans="1:13" x14ac:dyDescent="0.2">
      <c r="A37">
        <v>2004</v>
      </c>
      <c r="B37">
        <v>3</v>
      </c>
      <c r="C37" t="s">
        <v>3</v>
      </c>
      <c r="D37" s="1">
        <f>DryMass!D37*0.471</f>
        <v>464.92410000000001</v>
      </c>
      <c r="E37" s="1">
        <f>DryMass!E37*0.471</f>
        <v>32.684316997432028</v>
      </c>
      <c r="F37" s="1">
        <f>DryMass!F37*0.463</f>
        <v>210.16282307692305</v>
      </c>
      <c r="G37" s="1">
        <f>DryMass!G37*0.457</f>
        <v>83.118128043026942</v>
      </c>
      <c r="H37" s="1">
        <f t="shared" si="0"/>
        <v>790.88936811738199</v>
      </c>
      <c r="I37" s="1">
        <f>DryMass!I37*0.471</f>
        <v>7294.4509738477909</v>
      </c>
      <c r="J37" s="1">
        <f>DryMass!J37*0.471</f>
        <v>1654.685909090153</v>
      </c>
      <c r="K37" s="1">
        <f>DryMass!K37*0.463</f>
        <v>217.05421379352148</v>
      </c>
      <c r="L37" s="1">
        <f>DryMass!L37*0.457</f>
        <v>93.228060766538306</v>
      </c>
      <c r="M37" s="1"/>
    </row>
    <row r="38" spans="1:13" x14ac:dyDescent="0.2">
      <c r="A38">
        <v>2004</v>
      </c>
      <c r="B38">
        <v>4</v>
      </c>
      <c r="C38" t="s">
        <v>3</v>
      </c>
      <c r="D38" s="1">
        <f>DryMass!D38*0.471</f>
        <v>580.69590000000005</v>
      </c>
      <c r="E38" s="1">
        <f>DryMass!E38*0.471</f>
        <v>40.034999999999997</v>
      </c>
      <c r="F38" s="1">
        <f>DryMass!F38*0.463</f>
        <v>218.88788</v>
      </c>
      <c r="G38" s="1">
        <f>DryMass!G38*0.457</f>
        <v>40.574802305719906</v>
      </c>
      <c r="H38" s="1">
        <f t="shared" si="0"/>
        <v>880.19358230571993</v>
      </c>
      <c r="I38" s="1">
        <f>DryMass!I38*0.471</f>
        <v>7141.316628406068</v>
      </c>
      <c r="J38" s="1">
        <f>DryMass!J38*0.471</f>
        <v>1548.8074761137073</v>
      </c>
      <c r="K38" s="1">
        <f>DryMass!K38*0.463</f>
        <v>209.57804024477346</v>
      </c>
      <c r="L38" s="1">
        <f>DryMass!L38*0.457</f>
        <v>62.095642156208967</v>
      </c>
      <c r="M38" s="1"/>
    </row>
    <row r="39" spans="1:13" x14ac:dyDescent="0.2">
      <c r="A39">
        <v>2004</v>
      </c>
      <c r="B39">
        <v>5</v>
      </c>
      <c r="C39" t="s">
        <v>3</v>
      </c>
      <c r="D39" s="1">
        <f>DryMass!D39*0.471</f>
        <v>414.05610000000001</v>
      </c>
      <c r="E39" s="1">
        <f>DryMass!E39*0.471</f>
        <v>30.535096120377357</v>
      </c>
      <c r="F39" s="1">
        <f>DryMass!F39*0.463</f>
        <v>203.93974692307691</v>
      </c>
      <c r="G39" s="1">
        <f>DryMass!G39*0.457</f>
        <v>163.02440867491083</v>
      </c>
      <c r="H39" s="1">
        <f t="shared" si="0"/>
        <v>811.55535171836505</v>
      </c>
      <c r="I39" s="1">
        <f>DryMass!I39*0.471</f>
        <v>6687.2091046657852</v>
      </c>
      <c r="J39" s="1">
        <f>DryMass!J39*0.471</f>
        <v>1689.8711722973239</v>
      </c>
      <c r="K39" s="1">
        <f>DryMass!K39*0.463</f>
        <v>192.35138623155129</v>
      </c>
      <c r="L39" s="1">
        <f>DryMass!L39*0.457</f>
        <v>193.99315429620191</v>
      </c>
      <c r="M39" s="1"/>
    </row>
    <row r="40" spans="1:13" x14ac:dyDescent="0.2">
      <c r="A40">
        <v>2005</v>
      </c>
      <c r="B40">
        <v>1</v>
      </c>
      <c r="C40" t="s">
        <v>2</v>
      </c>
      <c r="D40" s="1">
        <f>DryMass!D40*0.471</f>
        <v>381.74762542014651</v>
      </c>
      <c r="E40" s="1">
        <f>DryMass!E40*0.471</f>
        <v>28.051374422583446</v>
      </c>
      <c r="F40" s="1">
        <f>DryMass!F40*0.463</f>
        <v>249.34330769230772</v>
      </c>
      <c r="G40" s="1">
        <f>DryMass!G40*0.457</f>
        <v>228.16405000302706</v>
      </c>
      <c r="H40" s="1">
        <f t="shared" si="0"/>
        <v>887.30635753806473</v>
      </c>
      <c r="I40" s="1">
        <f>DryMass!I40*0.471</f>
        <v>7503.4672224756787</v>
      </c>
      <c r="J40" s="1">
        <f>DryMass!J40*0.471</f>
        <v>1602.5948278891265</v>
      </c>
      <c r="K40" s="1">
        <f>DryMass!K40*0.463</f>
        <v>262.56348724139224</v>
      </c>
      <c r="L40" s="1">
        <f>DryMass!L40*0.457</f>
        <v>213.39008326168624</v>
      </c>
      <c r="M40" s="1"/>
    </row>
    <row r="41" spans="1:13" x14ac:dyDescent="0.2">
      <c r="A41">
        <v>2005</v>
      </c>
      <c r="B41">
        <v>2</v>
      </c>
      <c r="C41" t="s">
        <v>2</v>
      </c>
      <c r="D41" s="1">
        <f>DryMass!D41*0.471</f>
        <v>488.4514515299262</v>
      </c>
      <c r="E41" s="1">
        <f>DryMass!E41*0.471</f>
        <v>32.715622138604431</v>
      </c>
      <c r="F41" s="1">
        <f>DryMass!F41*0.463</f>
        <v>264.30176923076925</v>
      </c>
      <c r="G41" s="1">
        <f>DryMass!G41*0.457</f>
        <v>83.876691370229395</v>
      </c>
      <c r="H41" s="1">
        <f t="shared" si="0"/>
        <v>869.34553426952937</v>
      </c>
      <c r="I41" s="1">
        <f>DryMass!I41*0.471</f>
        <v>8035.5955597707334</v>
      </c>
      <c r="J41" s="1">
        <f>DryMass!J41*0.471</f>
        <v>1617.265190754284</v>
      </c>
      <c r="K41" s="1">
        <f>DryMass!K41*0.463</f>
        <v>265.04572965013784</v>
      </c>
      <c r="L41" s="1">
        <f>DryMass!L41*0.457</f>
        <v>114.27018120130731</v>
      </c>
      <c r="M41" s="1"/>
    </row>
    <row r="42" spans="1:13" x14ac:dyDescent="0.2">
      <c r="A42">
        <v>2005</v>
      </c>
      <c r="B42">
        <v>3</v>
      </c>
      <c r="C42" t="s">
        <v>3</v>
      </c>
      <c r="D42" s="1">
        <f>DryMass!D42*0.471</f>
        <v>415.16756589983237</v>
      </c>
      <c r="E42" s="1">
        <f>DryMass!E42*0.471</f>
        <v>27.6067734431704</v>
      </c>
      <c r="F42" s="1">
        <f>DryMass!F42*0.463</f>
        <v>240.15453846153844</v>
      </c>
      <c r="G42" s="1">
        <f>DryMass!G42*0.457</f>
        <v>18.677598231292833</v>
      </c>
      <c r="H42" s="1">
        <f t="shared" si="0"/>
        <v>701.60647603583402</v>
      </c>
      <c r="I42" s="1">
        <f>DryMass!I42*0.471</f>
        <v>7700.7849881318534</v>
      </c>
      <c r="J42" s="1">
        <f>DryMass!J42*0.471</f>
        <v>1681.8577330937342</v>
      </c>
      <c r="K42" s="1">
        <f>DryMass!K42*0.463</f>
        <v>257.52506421410078</v>
      </c>
      <c r="L42" s="1">
        <f>DryMass!L42*0.457</f>
        <v>27.419487588506708</v>
      </c>
      <c r="M42" s="1"/>
    </row>
    <row r="43" spans="1:13" x14ac:dyDescent="0.2">
      <c r="A43">
        <v>2005</v>
      </c>
      <c r="B43">
        <v>4</v>
      </c>
      <c r="C43" t="s">
        <v>3</v>
      </c>
      <c r="D43" s="1">
        <f>DryMass!D43*0.471</f>
        <v>595.1287101270085</v>
      </c>
      <c r="E43" s="1">
        <f>DryMass!E43*0.471</f>
        <v>38.469846275999991</v>
      </c>
      <c r="F43" s="1">
        <f>DryMass!F43*0.463</f>
        <v>234.77661538461541</v>
      </c>
      <c r="G43" s="1">
        <f>DryMass!G43*0.457</f>
        <v>18.397096244036607</v>
      </c>
      <c r="H43" s="1">
        <f t="shared" si="0"/>
        <v>886.77226803166047</v>
      </c>
      <c r="I43" s="1">
        <f>DryMass!I43*0.471</f>
        <v>7777.0466055173247</v>
      </c>
      <c r="J43" s="1">
        <f>DryMass!J43*0.471</f>
        <v>1587.2564104731648</v>
      </c>
      <c r="K43" s="1">
        <f>DryMass!K43*0.463</f>
        <v>216.86064013023409</v>
      </c>
      <c r="L43" s="1">
        <f>DryMass!L43*0.457</f>
        <v>15.243364712518257</v>
      </c>
      <c r="M43" s="1"/>
    </row>
    <row r="44" spans="1:13" x14ac:dyDescent="0.2">
      <c r="A44">
        <v>2005</v>
      </c>
      <c r="B44">
        <v>5</v>
      </c>
      <c r="C44" t="s">
        <v>3</v>
      </c>
      <c r="D44" s="1">
        <f>DryMass!D44*0.471</f>
        <v>334.16173757805831</v>
      </c>
      <c r="E44" s="1">
        <f>DryMass!E44*0.471</f>
        <v>23.940102086653269</v>
      </c>
      <c r="F44" s="1">
        <f>DryMass!F44*0.463</f>
        <v>216.25661538461534</v>
      </c>
      <c r="G44" s="1">
        <f>DryMass!G44*0.457</f>
        <v>94.9198221059264</v>
      </c>
      <c r="H44" s="1">
        <f t="shared" si="0"/>
        <v>669.27827715525336</v>
      </c>
      <c r="I44" s="1">
        <f>DryMass!I44*0.471</f>
        <v>7006.4311680012961</v>
      </c>
      <c r="J44" s="1">
        <f>DryMass!J44*0.471</f>
        <v>1713.6289447270117</v>
      </c>
      <c r="K44" s="1">
        <f>DryMass!K44*0.463</f>
        <v>200.86293656559536</v>
      </c>
      <c r="L44" s="1">
        <f>DryMass!L44*0.457</f>
        <v>103.89201467918789</v>
      </c>
      <c r="M44" s="1"/>
    </row>
    <row r="45" spans="1:13" x14ac:dyDescent="0.2">
      <c r="A45">
        <v>2006</v>
      </c>
      <c r="B45">
        <v>1</v>
      </c>
      <c r="C45" t="s">
        <v>2</v>
      </c>
      <c r="D45" s="1">
        <f>DryMass!D45*0.471</f>
        <v>298.91395226959384</v>
      </c>
      <c r="E45" s="1">
        <f>DryMass!E45*0.471</f>
        <v>20.435573555150526</v>
      </c>
      <c r="F45" s="1">
        <f>DryMass!F45*0.463</f>
        <v>219.66144615384616</v>
      </c>
      <c r="G45" s="1">
        <f>DryMass!G45*0.457</f>
        <v>129.33347039763134</v>
      </c>
      <c r="H45" s="1">
        <f t="shared" si="0"/>
        <v>668.34444237622188</v>
      </c>
      <c r="I45" s="1">
        <f>DryMass!I45*0.471</f>
        <v>7714.583486049306</v>
      </c>
      <c r="J45" s="1">
        <f>DryMass!J45*0.471</f>
        <v>1623.0304014442768</v>
      </c>
      <c r="K45" s="1">
        <f>DryMass!K45*0.463</f>
        <v>268.00975121973096</v>
      </c>
      <c r="L45" s="1">
        <f>DryMass!L45*0.457</f>
        <v>140.25486599434132</v>
      </c>
      <c r="M45" s="1"/>
    </row>
    <row r="46" spans="1:13" x14ac:dyDescent="0.2">
      <c r="A46">
        <v>2006</v>
      </c>
      <c r="B46">
        <v>2</v>
      </c>
      <c r="C46" t="s">
        <v>2</v>
      </c>
      <c r="D46" s="1">
        <f>DryMass!D46*0.471</f>
        <v>367.81579534214728</v>
      </c>
      <c r="E46" s="1">
        <f>DryMass!E46*0.471</f>
        <v>22.884871607993748</v>
      </c>
      <c r="F46" s="1">
        <f>DryMass!F46*0.463</f>
        <v>238.35239999999999</v>
      </c>
      <c r="G46" s="1">
        <f>DryMass!G46*0.457</f>
        <v>102.43916559648071</v>
      </c>
      <c r="H46" s="1">
        <f t="shared" si="0"/>
        <v>731.49223254662184</v>
      </c>
      <c r="I46" s="1">
        <f>DryMass!I46*0.471</f>
        <v>8452.5187154157811</v>
      </c>
      <c r="J46" s="1">
        <f>DryMass!J46*0.471</f>
        <v>1640.4400900950327</v>
      </c>
      <c r="K46" s="1">
        <f>DryMass!K46*0.463</f>
        <v>275.41612597544935</v>
      </c>
      <c r="L46" s="1">
        <f>DryMass!L46*0.457</f>
        <v>85.899164147105992</v>
      </c>
      <c r="M46" s="1"/>
    </row>
    <row r="47" spans="1:13" x14ac:dyDescent="0.2">
      <c r="A47">
        <v>2006</v>
      </c>
      <c r="B47">
        <v>3</v>
      </c>
      <c r="C47" t="s">
        <v>3</v>
      </c>
      <c r="D47" s="1">
        <f>DryMass!D47*0.471</f>
        <v>392.90680329684119</v>
      </c>
      <c r="E47" s="1">
        <f>DryMass!E47*0.471</f>
        <v>22.418053918639053</v>
      </c>
      <c r="F47" s="1">
        <f>DryMass!F47*0.463</f>
        <v>221.04332307692312</v>
      </c>
      <c r="G47" s="1">
        <f>DryMass!G47*0.457</f>
        <v>24.75188793556417</v>
      </c>
      <c r="H47" s="1">
        <f t="shared" si="0"/>
        <v>661.12006822796752</v>
      </c>
      <c r="I47" s="1">
        <f>DryMass!I47*0.471</f>
        <v>8125.294200763843</v>
      </c>
      <c r="J47" s="1">
        <f>DryMass!J47*0.471</f>
        <v>1704.7271396631454</v>
      </c>
      <c r="K47" s="1">
        <f>DryMass!K47*0.463</f>
        <v>251.32070640286244</v>
      </c>
      <c r="L47" s="1">
        <f>DryMass!L47*0.457</f>
        <v>21.532094442889601</v>
      </c>
      <c r="M47" s="1"/>
    </row>
    <row r="48" spans="1:13" x14ac:dyDescent="0.2">
      <c r="A48">
        <v>2006</v>
      </c>
      <c r="B48">
        <v>4</v>
      </c>
      <c r="C48" t="s">
        <v>3</v>
      </c>
      <c r="D48" s="1">
        <f>DryMass!D48*0.471</f>
        <v>406.04939108927874</v>
      </c>
      <c r="E48" s="1">
        <f>DryMass!E48*0.471</f>
        <v>28.552559765999998</v>
      </c>
      <c r="F48" s="1">
        <f>DryMass!F48*0.463</f>
        <v>195.25066153846154</v>
      </c>
      <c r="G48" s="1">
        <f>DryMass!G48*0.457</f>
        <v>23.641333617967664</v>
      </c>
      <c r="H48" s="1">
        <f t="shared" si="0"/>
        <v>653.49394601170798</v>
      </c>
      <c r="I48" s="1">
        <f>DryMass!I48*0.471</f>
        <v>8080.0639071233127</v>
      </c>
      <c r="J48" s="1">
        <f>DryMass!J48*0.471</f>
        <v>1615.8132746932047</v>
      </c>
      <c r="K48" s="1">
        <f>DryMass!K48*0.463</f>
        <v>211.7747728189386</v>
      </c>
      <c r="L48" s="1">
        <f>DryMass!L48*0.457</f>
        <v>13.357424858593431</v>
      </c>
      <c r="M48" s="1"/>
    </row>
    <row r="49" spans="1:13" x14ac:dyDescent="0.2">
      <c r="A49">
        <v>2006</v>
      </c>
      <c r="B49">
        <v>5</v>
      </c>
      <c r="C49" t="s">
        <v>3</v>
      </c>
      <c r="D49" s="1">
        <f>DryMass!D49*0.471</f>
        <v>260.49691840545654</v>
      </c>
      <c r="E49" s="1">
        <f>DryMass!E49*0.471</f>
        <v>18.565308975262568</v>
      </c>
      <c r="F49" s="1">
        <f>DryMass!F49*0.463</f>
        <v>204.51422307692309</v>
      </c>
      <c r="G49" s="1">
        <f>DryMass!G49*0.457</f>
        <v>91.151060331581007</v>
      </c>
      <c r="H49" s="1">
        <f t="shared" si="0"/>
        <v>574.72751078922317</v>
      </c>
      <c r="I49" s="1">
        <f>DryMass!I49*0.471</f>
        <v>7308.3950759937752</v>
      </c>
      <c r="J49" s="1">
        <f>DryMass!J49*0.471</f>
        <v>1733.1798327944441</v>
      </c>
      <c r="K49" s="1">
        <f>DryMass!K49*0.463</f>
        <v>229.76542616874238</v>
      </c>
      <c r="L49" s="1">
        <f>DryMass!L49*0.457</f>
        <v>77.457684643835975</v>
      </c>
      <c r="M49" s="1"/>
    </row>
    <row r="50" spans="1:13" x14ac:dyDescent="0.2">
      <c r="A50">
        <v>2007</v>
      </c>
      <c r="B50">
        <v>1</v>
      </c>
      <c r="C50" t="s">
        <v>2</v>
      </c>
      <c r="D50" s="1">
        <f>DryMass!D50*0.471</f>
        <v>310.15273338747409</v>
      </c>
      <c r="E50" s="1">
        <f>DryMass!E50*0.471</f>
        <v>21.523967658755854</v>
      </c>
      <c r="F50" s="1">
        <f>DryMass!F50*0.463</f>
        <v>221.69508461538459</v>
      </c>
      <c r="G50" s="1">
        <f>DryMass!G50*0.457</f>
        <v>97.51715072573468</v>
      </c>
      <c r="H50" s="1">
        <f t="shared" si="0"/>
        <v>650.88893638734919</v>
      </c>
      <c r="I50" s="1">
        <f>DryMass!I50*0.471</f>
        <v>8045.0655324762201</v>
      </c>
      <c r="J50" s="1">
        <f>DryMass!J50*0.471</f>
        <v>1631.3075571321024</v>
      </c>
      <c r="K50" s="1">
        <f>DryMass!K50*0.463</f>
        <v>255.8020494196671</v>
      </c>
      <c r="L50" s="1">
        <f>DryMass!L50*0.457</f>
        <v>130.12332976825482</v>
      </c>
      <c r="M50" s="1"/>
    </row>
    <row r="51" spans="1:13" x14ac:dyDescent="0.2">
      <c r="A51">
        <v>2007</v>
      </c>
      <c r="B51">
        <v>2</v>
      </c>
      <c r="C51" t="s">
        <v>2</v>
      </c>
      <c r="D51" s="1">
        <f>DryMass!D51*0.471</f>
        <v>380.98127393587998</v>
      </c>
      <c r="E51" s="1">
        <f>DryMass!E51*0.471</f>
        <v>24.342544065124184</v>
      </c>
      <c r="F51" s="1">
        <f>DryMass!F51*0.463</f>
        <v>222.21150769230775</v>
      </c>
      <c r="G51" s="1">
        <f>DryMass!G51*0.457</f>
        <v>118.64674369403831</v>
      </c>
      <c r="H51" s="1">
        <f t="shared" si="0"/>
        <v>746.18206938735023</v>
      </c>
      <c r="I51" s="1">
        <f>DryMass!I51*0.471</f>
        <v>8578.8058891292403</v>
      </c>
      <c r="J51" s="1">
        <f>DryMass!J51*0.471</f>
        <v>1654.2862396065802</v>
      </c>
      <c r="K51" s="1">
        <f>DryMass!K51*0.463</f>
        <v>259.61096829033795</v>
      </c>
      <c r="L51" s="1">
        <f>DryMass!L51*0.457</f>
        <v>117.92207151889478</v>
      </c>
      <c r="M51" s="1"/>
    </row>
    <row r="52" spans="1:13" x14ac:dyDescent="0.2">
      <c r="A52">
        <v>2007</v>
      </c>
      <c r="B52">
        <v>3</v>
      </c>
      <c r="C52" t="s">
        <v>3</v>
      </c>
      <c r="D52" s="1">
        <f>DryMass!D52*0.471</f>
        <v>356.98681099313626</v>
      </c>
      <c r="E52" s="1">
        <f>DryMass!E52*0.471</f>
        <v>22.728064708870836</v>
      </c>
      <c r="F52" s="1">
        <f>DryMass!F52*0.463</f>
        <v>206.92182307692312</v>
      </c>
      <c r="G52" s="1">
        <f>DryMass!G52*0.457</f>
        <v>50.741779552828888</v>
      </c>
      <c r="H52" s="1">
        <f t="shared" si="0"/>
        <v>637.37847833175908</v>
      </c>
      <c r="I52" s="1">
        <f>DryMass!I52*0.471</f>
        <v>8473.8625635637582</v>
      </c>
      <c r="J52" s="1">
        <f>DryMass!J52*0.471</f>
        <v>1727.4552043720162</v>
      </c>
      <c r="K52" s="1">
        <f>DryMass!K52*0.463</f>
        <v>198.893736737925</v>
      </c>
      <c r="L52" s="1">
        <f>DryMass!L52*0.457</f>
        <v>10.844616291724616</v>
      </c>
      <c r="M52" s="1"/>
    </row>
    <row r="53" spans="1:13" x14ac:dyDescent="0.2">
      <c r="A53">
        <v>2007</v>
      </c>
      <c r="B53">
        <v>4</v>
      </c>
      <c r="C53" t="s">
        <v>3</v>
      </c>
      <c r="D53" s="1">
        <f>DryMass!D53*0.471</f>
        <v>426.52157256195665</v>
      </c>
      <c r="E53" s="1">
        <f>DryMass!E53*0.471</f>
        <v>28.867539343582781</v>
      </c>
      <c r="F53" s="1">
        <f>DryMass!F53*0.463</f>
        <v>204.10108461538459</v>
      </c>
      <c r="G53" s="1">
        <f>DryMass!G53*0.457</f>
        <v>15.254677649457429</v>
      </c>
      <c r="H53" s="1">
        <f t="shared" si="0"/>
        <v>674.74487417038142</v>
      </c>
      <c r="I53" s="1">
        <f>DryMass!I53*0.471</f>
        <v>8441.7693906151235</v>
      </c>
      <c r="J53" s="1">
        <f>DryMass!J53*0.471</f>
        <v>1644.680814036788</v>
      </c>
      <c r="K53" s="1">
        <f>DryMass!K53*0.463</f>
        <v>256.69968443600459</v>
      </c>
      <c r="L53" s="1">
        <f>DryMass!L53*0.457</f>
        <v>15.234547821931717</v>
      </c>
      <c r="M53" s="1"/>
    </row>
    <row r="54" spans="1:13" x14ac:dyDescent="0.2">
      <c r="A54">
        <v>2007</v>
      </c>
      <c r="B54">
        <v>5</v>
      </c>
      <c r="C54" t="s">
        <v>3</v>
      </c>
      <c r="D54" s="1">
        <f>DryMass!D54*0.471</f>
        <v>266.88653206668488</v>
      </c>
      <c r="E54" s="1">
        <f>DryMass!E54*0.471</f>
        <v>18.086568811709128</v>
      </c>
      <c r="F54" s="1">
        <f>DryMass!F54*0.463</f>
        <v>210.82883076923073</v>
      </c>
      <c r="G54" s="1">
        <f>DryMass!G54*0.457</f>
        <v>122.46876753998508</v>
      </c>
      <c r="H54" s="1">
        <f t="shared" si="0"/>
        <v>618.27069918760981</v>
      </c>
      <c r="I54" s="1">
        <f>DryMass!I54*0.471</f>
        <v>7474.0258998216732</v>
      </c>
      <c r="J54" s="1">
        <f>DryMass!J54*0.471</f>
        <v>1751.2664016061535</v>
      </c>
      <c r="K54" s="1">
        <f>DryMass!K54*0.463</f>
        <v>264.99280273012238</v>
      </c>
      <c r="L54" s="1">
        <f>DryMass!L54*0.457</f>
        <v>148.55661792605062</v>
      </c>
      <c r="M54" s="1"/>
    </row>
    <row r="55" spans="1:13" x14ac:dyDescent="0.2">
      <c r="A55">
        <v>2008</v>
      </c>
      <c r="B55">
        <v>1</v>
      </c>
      <c r="C55" t="s">
        <v>2</v>
      </c>
      <c r="D55" s="1">
        <f>DryMass!D55*0.471</f>
        <v>287.64433659351698</v>
      </c>
      <c r="E55" s="1">
        <f>DryMass!E55*0.471</f>
        <v>16.622098550229385</v>
      </c>
      <c r="F55" s="1">
        <f>DryMass!F55*0.463</f>
        <v>198.70677846153845</v>
      </c>
      <c r="G55" s="1">
        <f>DryMass!G55*0.457</f>
        <v>79.687008184679939</v>
      </c>
      <c r="H55" s="1">
        <f t="shared" si="0"/>
        <v>582.66022178996479</v>
      </c>
      <c r="I55" s="1">
        <f>DryMass!I55*0.471</f>
        <v>8464.8886756454413</v>
      </c>
      <c r="J55" s="1">
        <f>DryMass!J55*0.471</f>
        <v>1647.9296556823319</v>
      </c>
      <c r="K55" s="1">
        <f>DryMass!K55*0.463</f>
        <v>197.7936</v>
      </c>
      <c r="L55" s="1">
        <f>DryMass!L55*0.457</f>
        <v>100.2201</v>
      </c>
    </row>
    <row r="56" spans="1:13" x14ac:dyDescent="0.2">
      <c r="A56">
        <v>2008</v>
      </c>
      <c r="B56">
        <v>2</v>
      </c>
      <c r="C56" t="s">
        <v>2</v>
      </c>
      <c r="D56" s="1">
        <f>DryMass!D56*0.471</f>
        <v>319.78216720795103</v>
      </c>
      <c r="E56" s="1">
        <f>DryMass!E56*0.471</f>
        <v>16.390129615077786</v>
      </c>
      <c r="F56" s="1">
        <f>DryMass!F56*0.463</f>
        <v>207.08707846153845</v>
      </c>
      <c r="G56" s="1">
        <f>DryMass!G56*0.457</f>
        <v>48.221526057848493</v>
      </c>
      <c r="H56" s="1">
        <f t="shared" si="0"/>
        <v>591.48090134241579</v>
      </c>
      <c r="I56" s="1">
        <f>DryMass!I56*0.471</f>
        <v>8853.346405061222</v>
      </c>
      <c r="J56" s="1">
        <f>DryMass!J56*0.471</f>
        <v>1670.6763692216582</v>
      </c>
      <c r="K56" s="1">
        <f>DryMass!K56*0.463</f>
        <v>223.39750000000001</v>
      </c>
      <c r="L56" s="1">
        <f>DryMass!L56*0.457</f>
        <v>71.840400000000002</v>
      </c>
    </row>
    <row r="57" spans="1:13" x14ac:dyDescent="0.2">
      <c r="A57">
        <v>2008</v>
      </c>
      <c r="B57">
        <v>3</v>
      </c>
      <c r="C57" t="s">
        <v>3</v>
      </c>
      <c r="D57" s="1">
        <f>DryMass!D57*0.471</f>
        <v>277.0503532014028</v>
      </c>
      <c r="E57" s="1">
        <f>DryMass!E57*0.471</f>
        <v>17.296859160281024</v>
      </c>
      <c r="F57" s="1">
        <f>DryMass!F57*0.463</f>
        <v>192.40641692307696</v>
      </c>
      <c r="G57" s="1">
        <f>DryMass!G57*0.457</f>
        <v>69.847599524464144</v>
      </c>
      <c r="H57" s="1">
        <f t="shared" si="0"/>
        <v>556.60122880922495</v>
      </c>
      <c r="I57" s="1">
        <f>DryMass!I57*0.471</f>
        <v>8754.3421409099119</v>
      </c>
      <c r="J57" s="1">
        <f>DryMass!J57*0.471</f>
        <v>1744.7520635322976</v>
      </c>
      <c r="K57" s="1">
        <f>DryMass!K57*0.463</f>
        <v>186.45009999999999</v>
      </c>
      <c r="L57" s="1">
        <f>DryMass!L57*0.457</f>
        <v>44.374699999999997</v>
      </c>
    </row>
    <row r="58" spans="1:13" x14ac:dyDescent="0.2">
      <c r="A58">
        <v>2008</v>
      </c>
      <c r="B58">
        <v>4</v>
      </c>
      <c r="C58" t="s">
        <v>3</v>
      </c>
      <c r="D58" s="1">
        <f>DryMass!D58*0.471</f>
        <v>335.59890409358286</v>
      </c>
      <c r="E58" s="1">
        <f>DryMass!E58*0.471</f>
        <v>25.178436575551721</v>
      </c>
      <c r="F58" s="1">
        <f>DryMass!F58*0.463</f>
        <v>199.79304769230771</v>
      </c>
      <c r="G58" s="1">
        <f>DryMass!G58*0.457</f>
        <v>13.970931859387731</v>
      </c>
      <c r="H58" s="1">
        <f t="shared" si="0"/>
        <v>574.54132022083002</v>
      </c>
      <c r="I58" s="1">
        <f>DryMass!I58*0.471</f>
        <v>8602.4997471564948</v>
      </c>
      <c r="J58" s="1">
        <f>DryMass!J58*0.471</f>
        <v>1657.5427021408973</v>
      </c>
      <c r="K58" s="1">
        <f>DryMass!K58*0.463</f>
        <v>198.3955</v>
      </c>
      <c r="L58" s="1">
        <f>DryMass!L58*0.457</f>
        <v>7.1749000000000001</v>
      </c>
    </row>
    <row r="59" spans="1:13" x14ac:dyDescent="0.2">
      <c r="A59">
        <v>2008</v>
      </c>
      <c r="B59">
        <v>5</v>
      </c>
      <c r="C59" t="s">
        <v>3</v>
      </c>
      <c r="D59" s="1">
        <f>DryMass!D59*0.471</f>
        <v>179.61322012430051</v>
      </c>
      <c r="E59" s="1">
        <f>DryMass!E59*0.471</f>
        <v>14.399843165512028</v>
      </c>
      <c r="F59" s="1">
        <f>DryMass!F59*0.463</f>
        <v>190.15552461538459</v>
      </c>
      <c r="G59" s="1">
        <f>DryMass!G59*0.457</f>
        <v>64.84100560686656</v>
      </c>
      <c r="H59" s="1">
        <f t="shared" si="0"/>
        <v>449.0095935120637</v>
      </c>
      <c r="I59" s="1">
        <f>DryMass!I59*0.471</f>
        <v>7667.4940890315611</v>
      </c>
      <c r="J59" s="1">
        <f>DryMass!J59*0.471</f>
        <v>1765.6662447716649</v>
      </c>
      <c r="K59" s="1">
        <f>DryMass!K59*0.463</f>
        <v>179.92180000000002</v>
      </c>
      <c r="L59" s="1">
        <f>DryMass!L59*0.457</f>
        <v>94.6447</v>
      </c>
    </row>
    <row r="60" spans="1:13" x14ac:dyDescent="0.2">
      <c r="B60" s="6"/>
      <c r="C60" s="6"/>
    </row>
    <row r="62" spans="1:13" x14ac:dyDescent="0.2">
      <c r="B62" s="18"/>
      <c r="C62" s="19"/>
      <c r="D62" s="23" t="s">
        <v>41</v>
      </c>
      <c r="E62" s="19"/>
      <c r="F62" s="19"/>
      <c r="G62" s="19"/>
      <c r="H62" s="19"/>
      <c r="I62" s="19"/>
      <c r="J62" s="19"/>
      <c r="K62" s="19"/>
      <c r="L62" s="20"/>
    </row>
    <row r="63" spans="1:13" x14ac:dyDescent="0.2">
      <c r="B63" s="23" t="s">
        <v>10</v>
      </c>
      <c r="C63" s="23" t="s">
        <v>39</v>
      </c>
      <c r="D63" s="18" t="s">
        <v>45</v>
      </c>
      <c r="E63" s="24" t="s">
        <v>46</v>
      </c>
      <c r="F63" s="24" t="s">
        <v>47</v>
      </c>
      <c r="G63" s="24" t="s">
        <v>48</v>
      </c>
      <c r="H63" s="24" t="s">
        <v>49</v>
      </c>
      <c r="I63" s="24" t="s">
        <v>99</v>
      </c>
      <c r="J63" s="24" t="s">
        <v>100</v>
      </c>
      <c r="K63" s="24" t="s">
        <v>101</v>
      </c>
      <c r="L63" s="25" t="s">
        <v>102</v>
      </c>
    </row>
    <row r="64" spans="1:13" x14ac:dyDescent="0.2">
      <c r="B64" s="18">
        <v>1998</v>
      </c>
      <c r="C64" s="18" t="s">
        <v>3</v>
      </c>
      <c r="D64" s="46">
        <v>537.62875932292445</v>
      </c>
      <c r="E64" s="49">
        <v>52.417541979686796</v>
      </c>
      <c r="F64" s="49">
        <v>167.24210803212853</v>
      </c>
      <c r="G64" s="49">
        <v>71.949117887440948</v>
      </c>
      <c r="H64" s="49">
        <v>829.2375272221808</v>
      </c>
      <c r="I64" s="49">
        <v>4162.7890262967785</v>
      </c>
      <c r="J64" s="49">
        <v>1443.364693633677</v>
      </c>
      <c r="K64" s="49">
        <v>209.41228180656631</v>
      </c>
      <c r="L64" s="51">
        <v>38.743406364803917</v>
      </c>
    </row>
    <row r="65" spans="2:12" x14ac:dyDescent="0.2">
      <c r="B65" s="21"/>
      <c r="C65" s="26" t="s">
        <v>2</v>
      </c>
      <c r="D65" s="47">
        <v>712.94198139882792</v>
      </c>
      <c r="E65" s="5">
        <v>62.637313084174245</v>
      </c>
      <c r="F65" s="5">
        <v>180.53708795180722</v>
      </c>
      <c r="G65" s="5">
        <v>78.266245610466498</v>
      </c>
      <c r="H65" s="5">
        <v>1034.3826280452759</v>
      </c>
      <c r="I65" s="5">
        <v>4422.8982647895518</v>
      </c>
      <c r="J65" s="5">
        <v>1358.2136150580227</v>
      </c>
      <c r="K65" s="5">
        <v>214.66534507492031</v>
      </c>
      <c r="L65" s="52">
        <v>48.958807296051873</v>
      </c>
    </row>
    <row r="66" spans="2:12" x14ac:dyDescent="0.2">
      <c r="B66" s="18">
        <v>1999</v>
      </c>
      <c r="C66" s="18" t="s">
        <v>3</v>
      </c>
      <c r="D66" s="46">
        <v>511.02874441337354</v>
      </c>
      <c r="E66" s="49">
        <v>45.40886467454542</v>
      </c>
      <c r="F66" s="49">
        <v>204.28383873957372</v>
      </c>
      <c r="G66" s="49">
        <v>109.21993252410584</v>
      </c>
      <c r="H66" s="49">
        <v>869.94138035159847</v>
      </c>
      <c r="I66" s="49">
        <v>4576.0100977576012</v>
      </c>
      <c r="J66" s="49">
        <v>1473.1142699746997</v>
      </c>
      <c r="K66" s="49">
        <v>212.51332803565515</v>
      </c>
      <c r="L66" s="51">
        <v>71.644968694717633</v>
      </c>
    </row>
    <row r="67" spans="2:12" x14ac:dyDescent="0.2">
      <c r="B67" s="21"/>
      <c r="C67" s="26" t="s">
        <v>2</v>
      </c>
      <c r="D67" s="47">
        <v>586.77376899836156</v>
      </c>
      <c r="E67" s="5">
        <v>48.499204386842365</v>
      </c>
      <c r="F67" s="5">
        <v>232.53655787766445</v>
      </c>
      <c r="G67" s="5">
        <v>130.82256150662951</v>
      </c>
      <c r="H67" s="5">
        <v>998.63209276949794</v>
      </c>
      <c r="I67" s="5">
        <v>4837.2741440962527</v>
      </c>
      <c r="J67" s="5">
        <v>1380.9690216676786</v>
      </c>
      <c r="K67" s="5">
        <v>211.08981318094413</v>
      </c>
      <c r="L67" s="52">
        <v>72.971998718418035</v>
      </c>
    </row>
    <row r="68" spans="2:12" x14ac:dyDescent="0.2">
      <c r="B68" s="18">
        <v>2000</v>
      </c>
      <c r="C68" s="18" t="s">
        <v>3</v>
      </c>
      <c r="D68" s="46">
        <v>608.82672207237044</v>
      </c>
      <c r="E68" s="49">
        <v>48.989431004918657</v>
      </c>
      <c r="F68" s="49">
        <v>218.40505410256409</v>
      </c>
      <c r="G68" s="49">
        <v>123.59028332069512</v>
      </c>
      <c r="H68" s="49">
        <v>999.8114905005483</v>
      </c>
      <c r="I68" s="49">
        <v>5142.0056843438988</v>
      </c>
      <c r="J68" s="49">
        <v>1508.2224199292566</v>
      </c>
      <c r="K68" s="49">
        <v>224.90663306993159</v>
      </c>
      <c r="L68" s="51">
        <v>31.620045249557133</v>
      </c>
    </row>
    <row r="69" spans="2:12" x14ac:dyDescent="0.2">
      <c r="B69" s="21"/>
      <c r="C69" s="26" t="s">
        <v>2</v>
      </c>
      <c r="D69" s="47">
        <v>660.03013674437796</v>
      </c>
      <c r="E69" s="5">
        <v>52.777315454355872</v>
      </c>
      <c r="F69" s="5">
        <v>243.01641269230771</v>
      </c>
      <c r="G69" s="5">
        <v>245.06153257607946</v>
      </c>
      <c r="H69" s="5">
        <v>1200.885397467121</v>
      </c>
      <c r="I69" s="5">
        <v>5398.2599013934159</v>
      </c>
      <c r="J69" s="5">
        <v>1428.1689981224356</v>
      </c>
      <c r="K69" s="5">
        <v>251.29516347496582</v>
      </c>
      <c r="L69" s="52">
        <v>74.985728821316656</v>
      </c>
    </row>
    <row r="70" spans="2:12" x14ac:dyDescent="0.2">
      <c r="B70" s="18">
        <v>2001</v>
      </c>
      <c r="C70" s="18" t="s">
        <v>3</v>
      </c>
      <c r="D70" s="46">
        <v>581.66020548713652</v>
      </c>
      <c r="E70" s="49">
        <v>46.811524817329463</v>
      </c>
      <c r="F70" s="49">
        <v>213.40956111111112</v>
      </c>
      <c r="G70" s="49">
        <v>189.16376092710198</v>
      </c>
      <c r="H70" s="49">
        <v>1031.0450523426791</v>
      </c>
      <c r="I70" s="49">
        <v>5816.2323985654803</v>
      </c>
      <c r="J70" s="49">
        <v>1533.9132991452636</v>
      </c>
      <c r="K70" s="49">
        <v>198.52475860406039</v>
      </c>
      <c r="L70" s="51">
        <v>142.04863772058221</v>
      </c>
    </row>
    <row r="71" spans="2:12" x14ac:dyDescent="0.2">
      <c r="B71" s="21"/>
      <c r="C71" s="26" t="s">
        <v>2</v>
      </c>
      <c r="D71" s="47">
        <v>621.75249420240971</v>
      </c>
      <c r="E71" s="5">
        <v>50.47909952035382</v>
      </c>
      <c r="F71" s="5">
        <v>225.24071487179486</v>
      </c>
      <c r="G71" s="5">
        <v>389.59847145293543</v>
      </c>
      <c r="H71" s="5">
        <v>1287.0707800474938</v>
      </c>
      <c r="I71" s="5">
        <v>6036.9788641978184</v>
      </c>
      <c r="J71" s="5">
        <v>1461.7969066625383</v>
      </c>
      <c r="K71" s="5">
        <v>237.81561220605579</v>
      </c>
      <c r="L71" s="52">
        <v>351.16945525407527</v>
      </c>
    </row>
    <row r="72" spans="2:12" x14ac:dyDescent="0.2">
      <c r="B72" s="18">
        <v>2002</v>
      </c>
      <c r="C72" s="18" t="s">
        <v>3</v>
      </c>
      <c r="D72" s="46">
        <v>544.48968418929326</v>
      </c>
      <c r="E72" s="49">
        <v>41.806676823258726</v>
      </c>
      <c r="F72" s="49">
        <v>215.5489376923077</v>
      </c>
      <c r="G72" s="49">
        <v>111.97178340123894</v>
      </c>
      <c r="H72" s="49">
        <v>913.81708210609861</v>
      </c>
      <c r="I72" s="49">
        <v>6255.8243094365425</v>
      </c>
      <c r="J72" s="49">
        <v>1567.1285748423452</v>
      </c>
      <c r="K72" s="49">
        <v>222.90452059368468</v>
      </c>
      <c r="L72" s="51">
        <v>79.967738205069224</v>
      </c>
    </row>
    <row r="73" spans="2:12" x14ac:dyDescent="0.2">
      <c r="B73" s="21"/>
      <c r="C73" s="26" t="s">
        <v>2</v>
      </c>
      <c r="D73" s="47">
        <v>570.52230000000009</v>
      </c>
      <c r="E73" s="5">
        <v>45.62895813700581</v>
      </c>
      <c r="F73" s="5">
        <v>228.10211423076925</v>
      </c>
      <c r="G73" s="5">
        <v>366.38971344442365</v>
      </c>
      <c r="H73" s="5">
        <v>1210.6430858121987</v>
      </c>
      <c r="I73" s="5">
        <v>6227.3494827729464</v>
      </c>
      <c r="J73" s="5">
        <v>1496.4157769708988</v>
      </c>
      <c r="K73" s="5">
        <v>232.88836696105486</v>
      </c>
      <c r="L73" s="52">
        <v>275.3576959385469</v>
      </c>
    </row>
    <row r="74" spans="2:12" x14ac:dyDescent="0.2">
      <c r="B74" s="18">
        <v>2003</v>
      </c>
      <c r="C74" s="18" t="s">
        <v>3</v>
      </c>
      <c r="D74" s="46">
        <v>658.31669999999997</v>
      </c>
      <c r="E74" s="49">
        <v>46.078688507398567</v>
      </c>
      <c r="F74" s="49">
        <v>221.36528615384614</v>
      </c>
      <c r="G74" s="49">
        <v>68.040548070026475</v>
      </c>
      <c r="H74" s="49">
        <v>993.8012227312712</v>
      </c>
      <c r="I74" s="49">
        <v>6955.1078909915368</v>
      </c>
      <c r="J74" s="49">
        <v>1601.4261391852763</v>
      </c>
      <c r="K74" s="49">
        <v>236.11033899641708</v>
      </c>
      <c r="L74" s="51">
        <v>63.747453448236165</v>
      </c>
    </row>
    <row r="75" spans="2:12" x14ac:dyDescent="0.2">
      <c r="B75" s="21"/>
      <c r="C75" s="26" t="s">
        <v>2</v>
      </c>
      <c r="D75" s="47">
        <v>703.76819999999998</v>
      </c>
      <c r="E75" s="5">
        <v>51.193317824763568</v>
      </c>
      <c r="F75" s="5">
        <v>222.57092034615391</v>
      </c>
      <c r="G75" s="5">
        <v>144.63604546186843</v>
      </c>
      <c r="H75" s="5">
        <v>1122.1684836327859</v>
      </c>
      <c r="I75" s="5">
        <v>7227.5654444804086</v>
      </c>
      <c r="J75" s="5">
        <v>1542.503096449313</v>
      </c>
      <c r="K75" s="5">
        <v>226.21666960442582</v>
      </c>
      <c r="L75" s="52">
        <v>186.20371054177704</v>
      </c>
    </row>
    <row r="76" spans="2:12" x14ac:dyDescent="0.2">
      <c r="B76" s="18">
        <v>2004</v>
      </c>
      <c r="C76" s="18" t="s">
        <v>3</v>
      </c>
      <c r="D76" s="46">
        <v>486.55870000000004</v>
      </c>
      <c r="E76" s="49">
        <v>34.418137705936466</v>
      </c>
      <c r="F76" s="49">
        <v>210.99681666666663</v>
      </c>
      <c r="G76" s="49">
        <v>95.572446341219234</v>
      </c>
      <c r="H76" s="49">
        <v>827.54610071382228</v>
      </c>
      <c r="I76" s="49">
        <v>7686.911931660431</v>
      </c>
      <c r="J76" s="49">
        <v>1631.1215191670615</v>
      </c>
      <c r="K76" s="49">
        <v>206.32788008994874</v>
      </c>
      <c r="L76" s="51">
        <v>116.43895240631639</v>
      </c>
    </row>
    <row r="77" spans="2:12" x14ac:dyDescent="0.2">
      <c r="B77" s="21"/>
      <c r="C77" s="26" t="s">
        <v>2</v>
      </c>
      <c r="D77" s="47">
        <v>557.47149041046737</v>
      </c>
      <c r="E77" s="5">
        <v>37.188024401056396</v>
      </c>
      <c r="F77" s="5">
        <v>221.38095692307695</v>
      </c>
      <c r="G77" s="5">
        <v>170.10416748710594</v>
      </c>
      <c r="H77" s="5">
        <v>986.1446392217066</v>
      </c>
      <c r="I77" s="5">
        <v>8000.932348518696</v>
      </c>
      <c r="J77" s="5">
        <v>1579.6932304122438</v>
      </c>
      <c r="K77" s="5">
        <v>210.48433474677563</v>
      </c>
      <c r="L77" s="52">
        <v>240.12374246385565</v>
      </c>
    </row>
    <row r="78" spans="2:12" x14ac:dyDescent="0.2">
      <c r="B78" s="18">
        <v>2005</v>
      </c>
      <c r="C78" s="18" t="s">
        <v>3</v>
      </c>
      <c r="D78" s="46">
        <v>448.15267120163304</v>
      </c>
      <c r="E78" s="49">
        <v>30.005573935274555</v>
      </c>
      <c r="F78" s="49">
        <v>230.39592307692305</v>
      </c>
      <c r="G78" s="49">
        <v>43.998172193751941</v>
      </c>
      <c r="H78" s="49">
        <v>752.55234040758262</v>
      </c>
      <c r="I78" s="49">
        <v>7829.2207847960226</v>
      </c>
      <c r="J78" s="49">
        <v>1660.914362764637</v>
      </c>
      <c r="K78" s="49">
        <v>225.08288030331005</v>
      </c>
      <c r="L78" s="51">
        <v>48.851622326737619</v>
      </c>
    </row>
    <row r="79" spans="2:12" x14ac:dyDescent="0.2">
      <c r="B79" s="21"/>
      <c r="C79" s="26" t="s">
        <v>2</v>
      </c>
      <c r="D79" s="47">
        <v>435.09953847503635</v>
      </c>
      <c r="E79" s="5">
        <v>30.38349828059394</v>
      </c>
      <c r="F79" s="5">
        <v>256.8225384615385</v>
      </c>
      <c r="G79" s="5">
        <v>156.02037068662821</v>
      </c>
      <c r="H79" s="5">
        <v>878.32594590379699</v>
      </c>
      <c r="I79" s="5">
        <v>8132.3531871977084</v>
      </c>
      <c r="J79" s="5">
        <v>1609.9300093217053</v>
      </c>
      <c r="K79" s="5">
        <v>263.80460844576504</v>
      </c>
      <c r="L79" s="52">
        <v>163.83013223149678</v>
      </c>
    </row>
    <row r="80" spans="2:12" x14ac:dyDescent="0.2">
      <c r="B80" s="18">
        <v>2006</v>
      </c>
      <c r="C80" s="18" t="s">
        <v>3</v>
      </c>
      <c r="D80" s="46">
        <v>353.15103759719221</v>
      </c>
      <c r="E80" s="49">
        <v>23.178640886633872</v>
      </c>
      <c r="F80" s="49">
        <v>206.93606923076925</v>
      </c>
      <c r="G80" s="49">
        <v>46.514760628370944</v>
      </c>
      <c r="H80" s="49">
        <v>629.78050834296619</v>
      </c>
      <c r="I80" s="49">
        <v>8409.6776947141607</v>
      </c>
      <c r="J80" s="49">
        <v>1684.5734157169315</v>
      </c>
      <c r="K80" s="49">
        <v>230.95363513018114</v>
      </c>
      <c r="L80" s="51">
        <v>37.449067981773005</v>
      </c>
    </row>
    <row r="81" spans="2:13" x14ac:dyDescent="0.2">
      <c r="B81" s="21"/>
      <c r="C81" s="26" t="s">
        <v>2</v>
      </c>
      <c r="D81" s="47">
        <v>333.36487380587056</v>
      </c>
      <c r="E81" s="5">
        <v>21.660222581572135</v>
      </c>
      <c r="F81" s="5">
        <v>229.00692307692307</v>
      </c>
      <c r="G81" s="5">
        <v>115.88631799705603</v>
      </c>
      <c r="H81" s="5">
        <v>699.91833746142186</v>
      </c>
      <c r="I81" s="5">
        <v>8256.0082658116553</v>
      </c>
      <c r="J81" s="5">
        <v>1631.7352457696547</v>
      </c>
      <c r="K81" s="5">
        <v>271.71293859759015</v>
      </c>
      <c r="L81" s="52">
        <v>113.07701507072366</v>
      </c>
    </row>
    <row r="82" spans="2:13" x14ac:dyDescent="0.2">
      <c r="B82" s="18">
        <v>2007</v>
      </c>
      <c r="C82" s="18" t="s">
        <v>3</v>
      </c>
      <c r="D82" s="46">
        <v>350.13163854059258</v>
      </c>
      <c r="E82" s="49">
        <v>23.227390954720914</v>
      </c>
      <c r="F82" s="49">
        <v>207.28391282051282</v>
      </c>
      <c r="G82" s="49">
        <v>62.821741580757134</v>
      </c>
      <c r="H82" s="49">
        <v>643.46468389658344</v>
      </c>
      <c r="I82" s="49">
        <v>8843.0652612069462</v>
      </c>
      <c r="J82" s="49">
        <v>1707.8008066716527</v>
      </c>
      <c r="K82" s="49">
        <v>240.19540796801732</v>
      </c>
      <c r="L82" s="51">
        <v>58.211927346568984</v>
      </c>
    </row>
    <row r="83" spans="2:13" x14ac:dyDescent="0.2">
      <c r="B83" s="21"/>
      <c r="C83" s="26" t="s">
        <v>2</v>
      </c>
      <c r="D83" s="47">
        <v>345.56700366167706</v>
      </c>
      <c r="E83" s="5">
        <v>22.933255861940019</v>
      </c>
      <c r="F83" s="5">
        <v>221.95329615384617</v>
      </c>
      <c r="G83" s="5">
        <v>108.08194720988649</v>
      </c>
      <c r="H83" s="5">
        <v>698.53550288734971</v>
      </c>
      <c r="I83" s="5">
        <v>8913.826478514593</v>
      </c>
      <c r="J83" s="5">
        <v>1642.7968983693413</v>
      </c>
      <c r="K83" s="5">
        <v>257.70650885500254</v>
      </c>
      <c r="L83" s="52">
        <v>124.02270064357481</v>
      </c>
    </row>
    <row r="84" spans="2:13" x14ac:dyDescent="0.2">
      <c r="B84" s="18">
        <v>2008</v>
      </c>
      <c r="C84" s="18" t="s">
        <v>3</v>
      </c>
      <c r="D84" s="46">
        <v>264.08749247309538</v>
      </c>
      <c r="E84" s="49">
        <v>18.95837963378159</v>
      </c>
      <c r="F84" s="49">
        <v>194.11832974358973</v>
      </c>
      <c r="G84" s="49">
        <v>49.723496021736345</v>
      </c>
      <c r="H84" s="49">
        <v>526.88769787220303</v>
      </c>
      <c r="I84" s="49">
        <v>8704.1026472447265</v>
      </c>
      <c r="J84" s="49">
        <v>1722.6536701482867</v>
      </c>
      <c r="K84" s="49">
        <v>188.25579999999999</v>
      </c>
      <c r="L84" s="51">
        <v>48.731433333333335</v>
      </c>
    </row>
    <row r="85" spans="2:13" x14ac:dyDescent="0.2">
      <c r="B85" s="22"/>
      <c r="C85" s="43" t="s">
        <v>2</v>
      </c>
      <c r="D85" s="54">
        <v>303.71325190073401</v>
      </c>
      <c r="E85" s="55">
        <v>16.506114082653585</v>
      </c>
      <c r="F85" s="55">
        <v>202.89692846153844</v>
      </c>
      <c r="G85" s="55">
        <v>51.276230686371981</v>
      </c>
      <c r="H85" s="55">
        <v>574.39252513129804</v>
      </c>
      <c r="I85" s="55">
        <v>8864.204870141808</v>
      </c>
      <c r="J85" s="55">
        <v>1659.3030124519951</v>
      </c>
      <c r="K85" s="55">
        <v>210.59555</v>
      </c>
      <c r="L85" s="56">
        <v>86.030249999999995</v>
      </c>
    </row>
    <row r="87" spans="2:13" x14ac:dyDescent="0.2">
      <c r="B87" s="42">
        <v>40447</v>
      </c>
    </row>
    <row r="88" spans="2:13" x14ac:dyDescent="0.2">
      <c r="B88" t="s">
        <v>10</v>
      </c>
      <c r="C88" t="s">
        <v>39</v>
      </c>
      <c r="D88" t="s">
        <v>17</v>
      </c>
      <c r="E88" t="s">
        <v>18</v>
      </c>
      <c r="F88" t="s">
        <v>19</v>
      </c>
      <c r="G88" t="s">
        <v>20</v>
      </c>
      <c r="H88" t="s">
        <v>21</v>
      </c>
      <c r="I88" t="s">
        <v>26</v>
      </c>
      <c r="J88" t="s">
        <v>27</v>
      </c>
      <c r="K88" t="s">
        <v>28</v>
      </c>
      <c r="L88" t="s">
        <v>29</v>
      </c>
    </row>
    <row r="89" spans="2:13" s="64" customFormat="1" x14ac:dyDescent="0.2">
      <c r="B89" s="64">
        <v>1998</v>
      </c>
      <c r="C89" s="64" t="s">
        <v>3</v>
      </c>
      <c r="D89" s="65">
        <v>537.62875932292445</v>
      </c>
      <c r="E89" s="65">
        <v>52.417541979686796</v>
      </c>
      <c r="F89" s="65">
        <v>167.24210803212853</v>
      </c>
      <c r="G89" s="65">
        <v>71.949117887440948</v>
      </c>
      <c r="H89" s="67">
        <v>829.2375272221808</v>
      </c>
      <c r="I89" s="68">
        <v>4162.7890262967785</v>
      </c>
      <c r="J89" s="68">
        <v>1443.364693633677</v>
      </c>
      <c r="K89" s="67">
        <v>209.41228180656631</v>
      </c>
      <c r="L89" s="65">
        <v>38.743406364803917</v>
      </c>
      <c r="M89" s="65">
        <f>SUM(I89:L89)</f>
        <v>5854.3094081018262</v>
      </c>
    </row>
    <row r="90" spans="2:13" x14ac:dyDescent="0.2">
      <c r="B90">
        <v>1999</v>
      </c>
      <c r="C90" t="s">
        <v>3</v>
      </c>
      <c r="D90" s="5">
        <v>511.02874441337354</v>
      </c>
      <c r="E90" s="5">
        <v>45.40886467454542</v>
      </c>
      <c r="F90" s="5">
        <v>204.28383873957372</v>
      </c>
      <c r="G90" s="5">
        <v>109.21993252410584</v>
      </c>
      <c r="H90" s="1">
        <v>869.94138035159847</v>
      </c>
      <c r="I90" s="3">
        <v>4576.0100977576012</v>
      </c>
      <c r="J90" s="3">
        <v>1473.1142699746997</v>
      </c>
      <c r="K90" s="1">
        <v>212.51332803565515</v>
      </c>
      <c r="L90" s="5">
        <v>71.644968694717633</v>
      </c>
      <c r="M90" s="65">
        <f t="shared" ref="M90:M110" si="1">SUM(I90:L90)</f>
        <v>6333.2826644626739</v>
      </c>
    </row>
    <row r="91" spans="2:13" x14ac:dyDescent="0.2">
      <c r="B91">
        <v>2000</v>
      </c>
      <c r="C91" t="s">
        <v>3</v>
      </c>
      <c r="D91" s="5">
        <v>608.82672207237044</v>
      </c>
      <c r="E91" s="5">
        <v>48.989431004918657</v>
      </c>
      <c r="F91" s="5">
        <v>218.40505410256409</v>
      </c>
      <c r="G91" s="5">
        <v>123.59028332069512</v>
      </c>
      <c r="H91" s="1">
        <v>999.8114905005483</v>
      </c>
      <c r="I91" s="3">
        <v>5142.0056843438988</v>
      </c>
      <c r="J91" s="3">
        <v>1508.2224199292566</v>
      </c>
      <c r="K91" s="1">
        <v>224.90663306993159</v>
      </c>
      <c r="L91" s="5">
        <v>31.620045249557133</v>
      </c>
      <c r="M91" s="65">
        <f t="shared" si="1"/>
        <v>6906.754782592644</v>
      </c>
    </row>
    <row r="92" spans="2:13" x14ac:dyDescent="0.2">
      <c r="B92">
        <v>2001</v>
      </c>
      <c r="C92" t="s">
        <v>3</v>
      </c>
      <c r="D92" s="5">
        <v>581.66020548713652</v>
      </c>
      <c r="E92" s="5">
        <v>46.811524817329463</v>
      </c>
      <c r="F92" s="5">
        <v>213.40956111111112</v>
      </c>
      <c r="G92" s="5">
        <v>189.16376092710198</v>
      </c>
      <c r="H92" s="1">
        <v>1031.0450523426791</v>
      </c>
      <c r="I92" s="3">
        <v>5816.2323985654803</v>
      </c>
      <c r="J92" s="3">
        <v>1533.9132991452636</v>
      </c>
      <c r="K92" s="1">
        <v>198.52475860406039</v>
      </c>
      <c r="L92" s="5">
        <v>142.04863772058221</v>
      </c>
      <c r="M92" s="65">
        <f t="shared" si="1"/>
        <v>7690.7190940353867</v>
      </c>
    </row>
    <row r="93" spans="2:13" x14ac:dyDescent="0.2">
      <c r="B93">
        <v>2002</v>
      </c>
      <c r="C93" t="s">
        <v>3</v>
      </c>
      <c r="D93" s="5">
        <v>544.48968418929326</v>
      </c>
      <c r="E93" s="5">
        <v>41.806676823258726</v>
      </c>
      <c r="F93" s="5">
        <v>215.5489376923077</v>
      </c>
      <c r="G93" s="5">
        <v>111.97178340123894</v>
      </c>
      <c r="H93" s="1">
        <v>913.81708210609861</v>
      </c>
      <c r="I93" s="3">
        <v>6255.8243094365425</v>
      </c>
      <c r="J93" s="3">
        <v>1567.1285748423452</v>
      </c>
      <c r="K93" s="1">
        <v>222.90452059368468</v>
      </c>
      <c r="L93" s="5">
        <v>79.967738205069224</v>
      </c>
      <c r="M93" s="65">
        <f t="shared" si="1"/>
        <v>8125.8251430776418</v>
      </c>
    </row>
    <row r="94" spans="2:13" x14ac:dyDescent="0.2">
      <c r="B94">
        <v>2003</v>
      </c>
      <c r="C94" t="s">
        <v>3</v>
      </c>
      <c r="D94" s="5">
        <v>658.31669999999997</v>
      </c>
      <c r="E94" s="5">
        <v>46.078688507398567</v>
      </c>
      <c r="F94" s="5">
        <v>221.36528615384614</v>
      </c>
      <c r="G94" s="5">
        <v>68.040548070026475</v>
      </c>
      <c r="H94" s="1">
        <v>993.8012227312712</v>
      </c>
      <c r="I94" s="3">
        <v>6955.1078909915368</v>
      </c>
      <c r="J94" s="3">
        <v>1601.4261391852763</v>
      </c>
      <c r="K94" s="1">
        <v>236.11033899641708</v>
      </c>
      <c r="L94" s="5">
        <v>63.747453448236165</v>
      </c>
      <c r="M94" s="65">
        <f t="shared" si="1"/>
        <v>8856.3918226214664</v>
      </c>
    </row>
    <row r="95" spans="2:13" x14ac:dyDescent="0.2">
      <c r="B95">
        <v>2004</v>
      </c>
      <c r="C95" t="s">
        <v>3</v>
      </c>
      <c r="D95" s="5">
        <v>486.55870000000004</v>
      </c>
      <c r="E95" s="5">
        <v>34.418137705936466</v>
      </c>
      <c r="F95" s="5">
        <v>210.99681666666663</v>
      </c>
      <c r="G95" s="5">
        <v>95.572446341219234</v>
      </c>
      <c r="H95" s="1">
        <v>827.54610071382228</v>
      </c>
      <c r="I95" s="3">
        <v>7686.911931660431</v>
      </c>
      <c r="J95" s="3">
        <v>1631.1215191670615</v>
      </c>
      <c r="K95" s="1">
        <v>206.32788008994874</v>
      </c>
      <c r="L95" s="5">
        <v>116.43895240631639</v>
      </c>
      <c r="M95" s="65">
        <f t="shared" si="1"/>
        <v>9640.800283323757</v>
      </c>
    </row>
    <row r="96" spans="2:13" x14ac:dyDescent="0.2">
      <c r="B96">
        <v>2005</v>
      </c>
      <c r="C96" t="s">
        <v>3</v>
      </c>
      <c r="D96" s="5">
        <v>448.15267120163304</v>
      </c>
      <c r="E96" s="5">
        <v>30.005573935274555</v>
      </c>
      <c r="F96" s="5">
        <v>230.39592307692305</v>
      </c>
      <c r="G96" s="5">
        <v>43.998172193751941</v>
      </c>
      <c r="H96" s="1">
        <v>752.55234040758262</v>
      </c>
      <c r="I96" s="3">
        <v>7829.2207847960226</v>
      </c>
      <c r="J96" s="3">
        <v>1660.914362764637</v>
      </c>
      <c r="K96" s="1">
        <v>225.08288030331005</v>
      </c>
      <c r="L96" s="5">
        <v>48.851622326737619</v>
      </c>
      <c r="M96" s="65">
        <f t="shared" si="1"/>
        <v>9764.0696501907059</v>
      </c>
    </row>
    <row r="97" spans="2:13" x14ac:dyDescent="0.2">
      <c r="B97">
        <v>2006</v>
      </c>
      <c r="C97" t="s">
        <v>3</v>
      </c>
      <c r="D97" s="5">
        <v>353.15103759719221</v>
      </c>
      <c r="E97" s="5">
        <v>23.178640886633872</v>
      </c>
      <c r="F97" s="5">
        <v>206.93606923076925</v>
      </c>
      <c r="G97" s="5">
        <v>46.514760628370944</v>
      </c>
      <c r="H97" s="1">
        <v>629.78050834296619</v>
      </c>
      <c r="I97" s="3">
        <v>8409.6776947141607</v>
      </c>
      <c r="J97" s="3">
        <v>1684.5734157169315</v>
      </c>
      <c r="K97" s="1">
        <v>230.95363513018114</v>
      </c>
      <c r="L97" s="5">
        <v>37.449067981773005</v>
      </c>
      <c r="M97" s="65">
        <f t="shared" si="1"/>
        <v>10362.653813543047</v>
      </c>
    </row>
    <row r="98" spans="2:13" x14ac:dyDescent="0.2">
      <c r="B98">
        <v>2007</v>
      </c>
      <c r="C98" t="s">
        <v>3</v>
      </c>
      <c r="D98" s="5">
        <v>350.13163854059258</v>
      </c>
      <c r="E98" s="5">
        <v>23.227390954720914</v>
      </c>
      <c r="F98" s="5">
        <v>207.28391282051282</v>
      </c>
      <c r="G98" s="5">
        <v>62.821741580757134</v>
      </c>
      <c r="H98" s="1">
        <v>643.46468389658344</v>
      </c>
      <c r="I98" s="3">
        <v>8843.0652612069462</v>
      </c>
      <c r="J98" s="3">
        <v>1707.8008066716527</v>
      </c>
      <c r="K98" s="1">
        <v>240.19540796801732</v>
      </c>
      <c r="L98" s="5">
        <v>58.211927346568984</v>
      </c>
      <c r="M98" s="65">
        <f t="shared" si="1"/>
        <v>10849.273403193185</v>
      </c>
    </row>
    <row r="99" spans="2:13" x14ac:dyDescent="0.2">
      <c r="B99">
        <v>2008</v>
      </c>
      <c r="C99" t="s">
        <v>3</v>
      </c>
      <c r="D99" s="5">
        <v>264.08749247309538</v>
      </c>
      <c r="E99" s="5">
        <v>18.95837963378159</v>
      </c>
      <c r="F99" s="5">
        <v>194.11832974358973</v>
      </c>
      <c r="G99" s="41">
        <v>49.723496021736345</v>
      </c>
      <c r="H99" s="1">
        <v>526.88769787220303</v>
      </c>
      <c r="I99" s="3">
        <v>8704.1026472447265</v>
      </c>
      <c r="J99" s="3">
        <v>1722.6536701482867</v>
      </c>
      <c r="K99" s="1">
        <v>188.25579999999999</v>
      </c>
      <c r="L99" s="41">
        <v>48.731433333333335</v>
      </c>
      <c r="M99" s="65">
        <f t="shared" si="1"/>
        <v>10663.743550726347</v>
      </c>
    </row>
    <row r="100" spans="2:13" s="64" customFormat="1" x14ac:dyDescent="0.2">
      <c r="B100" s="64">
        <v>1998</v>
      </c>
      <c r="C100" s="64" t="s">
        <v>2</v>
      </c>
      <c r="D100" s="65">
        <v>712.94198139882792</v>
      </c>
      <c r="E100" s="65">
        <v>62.637313084174245</v>
      </c>
      <c r="F100" s="65">
        <v>180.53708795180722</v>
      </c>
      <c r="G100" s="66">
        <v>78.266245610466498</v>
      </c>
      <c r="H100" s="67">
        <v>1034.3826280452759</v>
      </c>
      <c r="I100" s="68">
        <v>4422.8982647895518</v>
      </c>
      <c r="J100" s="68">
        <v>1358.2136150580227</v>
      </c>
      <c r="K100" s="67">
        <v>214.66534507492031</v>
      </c>
      <c r="L100" s="66">
        <v>48.958807296051873</v>
      </c>
      <c r="M100" s="65">
        <f t="shared" si="1"/>
        <v>6044.7360322185468</v>
      </c>
    </row>
    <row r="101" spans="2:13" x14ac:dyDescent="0.2">
      <c r="B101">
        <v>1999</v>
      </c>
      <c r="C101" t="s">
        <v>2</v>
      </c>
      <c r="D101" s="5">
        <v>586.77376899836156</v>
      </c>
      <c r="E101" s="5">
        <v>48.499204386842365</v>
      </c>
      <c r="F101" s="5">
        <v>232.53655787766445</v>
      </c>
      <c r="G101" s="41">
        <v>130.82256150662951</v>
      </c>
      <c r="H101" s="1">
        <v>998.63209276949794</v>
      </c>
      <c r="I101" s="3">
        <v>4837.2741440962527</v>
      </c>
      <c r="J101" s="3">
        <v>1380.9690216676786</v>
      </c>
      <c r="K101" s="1">
        <v>211.08981318094413</v>
      </c>
      <c r="L101" s="41">
        <v>72.971998718418035</v>
      </c>
      <c r="M101" s="65">
        <f t="shared" si="1"/>
        <v>6502.3049776632943</v>
      </c>
    </row>
    <row r="102" spans="2:13" x14ac:dyDescent="0.2">
      <c r="B102">
        <v>2000</v>
      </c>
      <c r="C102" t="s">
        <v>2</v>
      </c>
      <c r="D102" s="5">
        <v>660.03013674437796</v>
      </c>
      <c r="E102" s="5">
        <v>52.777315454355872</v>
      </c>
      <c r="F102" s="5">
        <v>243.01641269230771</v>
      </c>
      <c r="G102" s="41">
        <v>245.06153257607946</v>
      </c>
      <c r="H102" s="1">
        <v>1200.885397467121</v>
      </c>
      <c r="I102" s="3">
        <v>5398.2599013934159</v>
      </c>
      <c r="J102" s="3">
        <v>1428.1689981224356</v>
      </c>
      <c r="K102" s="1">
        <v>251.29516347496582</v>
      </c>
      <c r="L102" s="41">
        <v>74.985728821316656</v>
      </c>
      <c r="M102" s="65">
        <f t="shared" si="1"/>
        <v>7152.7097918121344</v>
      </c>
    </row>
    <row r="103" spans="2:13" x14ac:dyDescent="0.2">
      <c r="B103">
        <v>2001</v>
      </c>
      <c r="C103" t="s">
        <v>2</v>
      </c>
      <c r="D103" s="5">
        <v>621.75249420240971</v>
      </c>
      <c r="E103" s="5">
        <v>50.47909952035382</v>
      </c>
      <c r="F103" s="5">
        <v>225.24071487179486</v>
      </c>
      <c r="G103" s="41">
        <v>389.59847145293543</v>
      </c>
      <c r="H103" s="1">
        <v>1287.0707800474938</v>
      </c>
      <c r="I103" s="3">
        <v>6036.9788641978184</v>
      </c>
      <c r="J103" s="3">
        <v>1461.7969066625383</v>
      </c>
      <c r="K103" s="1">
        <v>237.81561220605579</v>
      </c>
      <c r="L103" s="41">
        <v>351.16945525407527</v>
      </c>
      <c r="M103" s="65">
        <f t="shared" si="1"/>
        <v>8087.7608383204879</v>
      </c>
    </row>
    <row r="104" spans="2:13" x14ac:dyDescent="0.2">
      <c r="B104">
        <v>2002</v>
      </c>
      <c r="C104" t="s">
        <v>2</v>
      </c>
      <c r="D104" s="5">
        <v>570.52230000000009</v>
      </c>
      <c r="E104" s="5">
        <v>45.62895813700581</v>
      </c>
      <c r="F104" s="5">
        <v>228.10211423076925</v>
      </c>
      <c r="G104" s="41">
        <v>366.38971344442365</v>
      </c>
      <c r="H104" s="1">
        <v>1210.6430858121987</v>
      </c>
      <c r="I104" s="3">
        <v>6227.3494827729464</v>
      </c>
      <c r="J104" s="3">
        <v>1496.4157769708988</v>
      </c>
      <c r="K104" s="1">
        <v>232.88836696105486</v>
      </c>
      <c r="L104" s="41">
        <v>275.3576959385469</v>
      </c>
      <c r="M104" s="65">
        <f t="shared" si="1"/>
        <v>8232.0113226434478</v>
      </c>
    </row>
    <row r="105" spans="2:13" x14ac:dyDescent="0.2">
      <c r="B105">
        <v>2003</v>
      </c>
      <c r="C105" t="s">
        <v>2</v>
      </c>
      <c r="D105" s="5">
        <v>703.76819999999998</v>
      </c>
      <c r="E105" s="5">
        <v>51.193317824763568</v>
      </c>
      <c r="F105" s="5">
        <v>222.57092034615391</v>
      </c>
      <c r="G105" s="41">
        <v>144.63604546186843</v>
      </c>
      <c r="H105" s="1">
        <v>1122.1684836327859</v>
      </c>
      <c r="I105" s="3">
        <v>7227.5654444804086</v>
      </c>
      <c r="J105" s="3">
        <v>1542.503096449313</v>
      </c>
      <c r="K105" s="1">
        <v>226.21666960442582</v>
      </c>
      <c r="L105" s="41">
        <v>186.20371054177704</v>
      </c>
      <c r="M105" s="65">
        <f t="shared" si="1"/>
        <v>9182.4889210759247</v>
      </c>
    </row>
    <row r="106" spans="2:13" x14ac:dyDescent="0.2">
      <c r="B106">
        <v>2004</v>
      </c>
      <c r="C106" t="s">
        <v>2</v>
      </c>
      <c r="D106" s="5">
        <v>557.47149041046737</v>
      </c>
      <c r="E106" s="5">
        <v>37.188024401056396</v>
      </c>
      <c r="F106" s="5">
        <v>221.38095692307695</v>
      </c>
      <c r="G106" s="41">
        <v>170.10416748710594</v>
      </c>
      <c r="H106" s="1">
        <v>986.1446392217066</v>
      </c>
      <c r="I106" s="3">
        <v>8000.932348518696</v>
      </c>
      <c r="J106" s="3">
        <v>1579.6932304122438</v>
      </c>
      <c r="K106" s="1">
        <v>210.48433474677563</v>
      </c>
      <c r="L106" s="41">
        <v>240.12374246385565</v>
      </c>
      <c r="M106" s="65">
        <f t="shared" si="1"/>
        <v>10031.23365614157</v>
      </c>
    </row>
    <row r="107" spans="2:13" x14ac:dyDescent="0.2">
      <c r="B107">
        <v>2005</v>
      </c>
      <c r="C107" t="s">
        <v>2</v>
      </c>
      <c r="D107" s="5">
        <v>435.09953847503635</v>
      </c>
      <c r="E107" s="5">
        <v>30.38349828059394</v>
      </c>
      <c r="F107" s="5">
        <v>256.8225384615385</v>
      </c>
      <c r="G107" s="41">
        <v>156.02037068662821</v>
      </c>
      <c r="H107" s="1">
        <v>878.32594590379699</v>
      </c>
      <c r="I107" s="3">
        <v>8132.3531871977084</v>
      </c>
      <c r="J107" s="3">
        <v>1609.9300093217053</v>
      </c>
      <c r="K107" s="1">
        <v>263.80460844576504</v>
      </c>
      <c r="L107" s="41">
        <v>163.83013223149678</v>
      </c>
      <c r="M107" s="65">
        <f t="shared" si="1"/>
        <v>10169.917937196675</v>
      </c>
    </row>
    <row r="108" spans="2:13" x14ac:dyDescent="0.2">
      <c r="B108">
        <v>2006</v>
      </c>
      <c r="C108" t="s">
        <v>2</v>
      </c>
      <c r="D108" s="5">
        <v>333.36487380587056</v>
      </c>
      <c r="E108" s="5">
        <v>21.660222581572135</v>
      </c>
      <c r="F108" s="5">
        <v>229.00692307692307</v>
      </c>
      <c r="G108" s="41">
        <v>115.88631799705603</v>
      </c>
      <c r="H108" s="1">
        <v>699.91833746142186</v>
      </c>
      <c r="I108" s="3">
        <v>8256.0082658116553</v>
      </c>
      <c r="J108" s="3">
        <v>1631.7352457696547</v>
      </c>
      <c r="K108" s="1">
        <v>271.71293859759015</v>
      </c>
      <c r="L108" s="41">
        <v>113.07701507072366</v>
      </c>
      <c r="M108" s="65">
        <f t="shared" si="1"/>
        <v>10272.533465249622</v>
      </c>
    </row>
    <row r="109" spans="2:13" x14ac:dyDescent="0.2">
      <c r="B109">
        <v>2007</v>
      </c>
      <c r="C109" t="s">
        <v>2</v>
      </c>
      <c r="D109" s="5">
        <v>345.56700366167706</v>
      </c>
      <c r="E109" s="5">
        <v>22.933255861940019</v>
      </c>
      <c r="F109" s="5">
        <v>221.95329615384617</v>
      </c>
      <c r="G109" s="41">
        <v>108.08194720988649</v>
      </c>
      <c r="H109" s="1">
        <v>698.53550288734971</v>
      </c>
      <c r="I109" s="3">
        <v>8913.826478514593</v>
      </c>
      <c r="J109" s="3">
        <v>1642.7968983693413</v>
      </c>
      <c r="K109" s="1">
        <v>257.70650885500254</v>
      </c>
      <c r="L109" s="41">
        <v>124.02270064357481</v>
      </c>
      <c r="M109" s="65">
        <f t="shared" si="1"/>
        <v>10938.352586382511</v>
      </c>
    </row>
    <row r="110" spans="2:13" x14ac:dyDescent="0.2">
      <c r="B110">
        <v>2008</v>
      </c>
      <c r="C110" t="s">
        <v>2</v>
      </c>
      <c r="D110" s="5">
        <v>303.71325190073401</v>
      </c>
      <c r="E110" s="5">
        <v>16.506114082653585</v>
      </c>
      <c r="F110" s="5">
        <v>202.89692846153844</v>
      </c>
      <c r="G110" s="41">
        <v>51.276230686371981</v>
      </c>
      <c r="H110" s="1">
        <v>574.39252513129804</v>
      </c>
      <c r="I110" s="3">
        <v>8864.204870141808</v>
      </c>
      <c r="J110" s="3">
        <v>1659.3030124519951</v>
      </c>
      <c r="K110" s="1">
        <v>210.59555</v>
      </c>
      <c r="L110" s="41">
        <v>86.030249999999995</v>
      </c>
      <c r="M110" s="65">
        <f t="shared" si="1"/>
        <v>10820.133682593803</v>
      </c>
    </row>
    <row r="111" spans="2:13" x14ac:dyDescent="0.2">
      <c r="B111" s="6"/>
      <c r="C111" s="6"/>
      <c r="D111" s="1"/>
      <c r="E111" s="1"/>
      <c r="F111" s="1"/>
      <c r="G111" s="1"/>
      <c r="H111" s="1"/>
      <c r="I111" s="1" t="s">
        <v>148</v>
      </c>
      <c r="J111" s="1"/>
      <c r="K111" s="1"/>
      <c r="L111" s="1"/>
      <c r="M111" s="5"/>
    </row>
    <row r="112" spans="2:13" x14ac:dyDescent="0.2">
      <c r="D112" s="1"/>
      <c r="E112" s="1"/>
      <c r="F112" s="1"/>
      <c r="G112" s="1"/>
      <c r="H112" s="1"/>
      <c r="I112" s="1" t="s">
        <v>3</v>
      </c>
      <c r="J112" s="1" t="s">
        <v>2</v>
      </c>
      <c r="K112" s="1"/>
      <c r="L112" s="1"/>
      <c r="M112" s="5"/>
    </row>
    <row r="113" spans="2:13" x14ac:dyDescent="0.2">
      <c r="D113" s="1"/>
      <c r="E113" s="1"/>
      <c r="F113" s="1"/>
      <c r="G113" s="1" t="s">
        <v>150</v>
      </c>
      <c r="H113" s="1">
        <v>1998</v>
      </c>
      <c r="I113" s="1">
        <v>5854</v>
      </c>
      <c r="J113" s="1">
        <v>6045</v>
      </c>
      <c r="K113" s="1"/>
      <c r="L113" s="1"/>
      <c r="M113" s="5"/>
    </row>
    <row r="114" spans="2:13" x14ac:dyDescent="0.2">
      <c r="G114" s="5">
        <f>SUM(G89:G99)</f>
        <v>972.56604289644486</v>
      </c>
      <c r="H114" s="1">
        <v>2008</v>
      </c>
      <c r="I114" s="1">
        <v>10663</v>
      </c>
      <c r="J114" s="1">
        <v>10820</v>
      </c>
      <c r="L114" s="17"/>
      <c r="M114" s="5"/>
    </row>
    <row r="115" spans="2:13" x14ac:dyDescent="0.2">
      <c r="G115" s="5">
        <f>SUM(G100:G110)</f>
        <v>1956.1436041194518</v>
      </c>
      <c r="I115" t="s">
        <v>149</v>
      </c>
      <c r="M115" s="5"/>
    </row>
    <row r="116" spans="2:13" x14ac:dyDescent="0.2">
      <c r="H116" s="1">
        <v>1998</v>
      </c>
      <c r="I116" s="5">
        <v>24.798309506803797</v>
      </c>
      <c r="J116" s="5">
        <v>26.964713104603277</v>
      </c>
      <c r="M116" s="5"/>
    </row>
    <row r="117" spans="2:13" x14ac:dyDescent="0.2">
      <c r="B117" s="6"/>
      <c r="C117" s="6"/>
      <c r="H117" s="1">
        <v>2008</v>
      </c>
      <c r="I117" s="5">
        <v>35.33496209541228</v>
      </c>
      <c r="J117" s="5">
        <v>38.735420480371964</v>
      </c>
      <c r="M117" s="5"/>
    </row>
    <row r="118" spans="2:13" x14ac:dyDescent="0.2">
      <c r="I118" s="17" t="s">
        <v>157</v>
      </c>
      <c r="M118" s="5"/>
    </row>
    <row r="119" spans="2:13" x14ac:dyDescent="0.2">
      <c r="H119" s="1">
        <v>1998</v>
      </c>
      <c r="I119" s="4">
        <f>I113/I116</f>
        <v>236.06447844333363</v>
      </c>
      <c r="J119" s="4">
        <f>J113/J116</f>
        <v>224.18187712770543</v>
      </c>
      <c r="L119" s="17"/>
      <c r="M119" s="5"/>
    </row>
    <row r="120" spans="2:13" x14ac:dyDescent="0.2">
      <c r="H120" s="1">
        <v>2008</v>
      </c>
      <c r="I120" s="4">
        <f>I114/I117</f>
        <v>301.76910820528184</v>
      </c>
      <c r="J120" s="4">
        <f>J114/J117</f>
        <v>279.33090349394081</v>
      </c>
      <c r="M120" s="5"/>
    </row>
    <row r="121" spans="2:13" x14ac:dyDescent="0.2">
      <c r="M121" s="5"/>
    </row>
    <row r="122" spans="2:13" x14ac:dyDescent="0.2">
      <c r="H122" s="1"/>
      <c r="I122" s="1">
        <f>I114-I113</f>
        <v>4809</v>
      </c>
      <c r="J122" s="1">
        <f>J114-J113</f>
        <v>4775</v>
      </c>
      <c r="M122" s="5"/>
    </row>
    <row r="123" spans="2:13" x14ac:dyDescent="0.2">
      <c r="B123" s="6"/>
      <c r="C123" s="6"/>
      <c r="H123" s="1"/>
      <c r="I123" s="1"/>
      <c r="J123" s="1"/>
      <c r="M123" s="5"/>
    </row>
    <row r="124" spans="2:13" x14ac:dyDescent="0.2">
      <c r="M124" s="5"/>
    </row>
    <row r="125" spans="2:13" x14ac:dyDescent="0.2">
      <c r="I125" s="69" t="s">
        <v>151</v>
      </c>
      <c r="J125" s="69" t="s">
        <v>151</v>
      </c>
      <c r="K125" s="69" t="s">
        <v>152</v>
      </c>
      <c r="L125" s="69" t="s">
        <v>152</v>
      </c>
      <c r="M125" s="5"/>
    </row>
    <row r="126" spans="2:13" x14ac:dyDescent="0.2">
      <c r="I126" s="6">
        <v>1998</v>
      </c>
      <c r="J126" s="6">
        <v>2008</v>
      </c>
      <c r="K126" s="6">
        <v>1998</v>
      </c>
      <c r="L126" s="6">
        <v>2008</v>
      </c>
      <c r="M126" s="5"/>
    </row>
    <row r="127" spans="2:13" x14ac:dyDescent="0.2">
      <c r="J127" s="1"/>
      <c r="L127" s="1"/>
      <c r="M127" s="5"/>
    </row>
    <row r="128" spans="2:13" x14ac:dyDescent="0.2">
      <c r="H128" t="s">
        <v>153</v>
      </c>
      <c r="I128" s="5">
        <f>I116</f>
        <v>24.798309506803797</v>
      </c>
      <c r="J128" s="5">
        <f>I117</f>
        <v>35.33496209541228</v>
      </c>
      <c r="K128" s="5">
        <f>J116</f>
        <v>26.964713104603277</v>
      </c>
      <c r="L128" s="5">
        <f>J117</f>
        <v>38.735420480371964</v>
      </c>
      <c r="M128" s="5"/>
    </row>
    <row r="129" spans="2:13" x14ac:dyDescent="0.2">
      <c r="B129" s="6"/>
      <c r="C129" s="6"/>
      <c r="H129" t="s">
        <v>154</v>
      </c>
      <c r="I129" s="1">
        <f>I113/I116</f>
        <v>236.06447844333363</v>
      </c>
      <c r="J129" s="1">
        <v>301.8</v>
      </c>
      <c r="K129" s="1">
        <f>J113/J116</f>
        <v>224.18187712770543</v>
      </c>
      <c r="L129" s="1">
        <f>J114/J117</f>
        <v>279.33090349394081</v>
      </c>
      <c r="M129" s="5"/>
    </row>
    <row r="130" spans="2:13" x14ac:dyDescent="0.2">
      <c r="E130" s="14"/>
      <c r="F130" s="14"/>
      <c r="I130" s="5"/>
      <c r="J130" s="5"/>
      <c r="K130" s="5"/>
      <c r="L130" s="5"/>
      <c r="M130" s="5"/>
    </row>
    <row r="131" spans="2:13" x14ac:dyDescent="0.2">
      <c r="M131" s="5"/>
    </row>
    <row r="132" spans="2:13" x14ac:dyDescent="0.2">
      <c r="M132" s="5"/>
    </row>
    <row r="133" spans="2:13" x14ac:dyDescent="0.2">
      <c r="M133" s="5"/>
    </row>
    <row r="134" spans="2:13" x14ac:dyDescent="0.2">
      <c r="M134" s="5"/>
    </row>
    <row r="135" spans="2:13" x14ac:dyDescent="0.2">
      <c r="B135" s="6"/>
      <c r="C135" s="6"/>
      <c r="E135" s="14"/>
      <c r="F135" s="14"/>
      <c r="M135" s="5"/>
    </row>
    <row r="136" spans="2:13" x14ac:dyDescent="0.2">
      <c r="M136" s="5"/>
    </row>
    <row r="137" spans="2:13" x14ac:dyDescent="0.2">
      <c r="M137" s="5"/>
    </row>
    <row r="138" spans="2:13" x14ac:dyDescent="0.2">
      <c r="M138" s="5"/>
    </row>
    <row r="145" spans="2:3" x14ac:dyDescent="0.2">
      <c r="B145" s="6"/>
      <c r="C145" s="6"/>
    </row>
  </sheetData>
  <phoneticPr fontId="7" type="noConversion"/>
  <pageMargins left="0.75" right="0.75" top="1" bottom="1" header="0.5" footer="0.5"/>
  <pageSetup orientation="portrait" verticalDpi="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45"/>
  <sheetViews>
    <sheetView topLeftCell="A4" workbookViewId="0">
      <selection activeCell="G4" sqref="G4"/>
    </sheetView>
  </sheetViews>
  <sheetFormatPr defaultRowHeight="12.75" x14ac:dyDescent="0.2"/>
  <cols>
    <col min="2" max="2" width="10.5703125" bestFit="1" customWidth="1"/>
    <col min="3" max="3" width="7" customWidth="1"/>
    <col min="4" max="4" width="12.85546875" customWidth="1"/>
    <col min="5" max="5" width="13.85546875" customWidth="1"/>
    <col min="6" max="6" width="16.7109375" bestFit="1" customWidth="1"/>
    <col min="7" max="7" width="15.140625" bestFit="1" customWidth="1"/>
    <col min="8" max="8" width="15.42578125" bestFit="1" customWidth="1"/>
    <col min="10" max="10" width="12.5703125" bestFit="1" customWidth="1"/>
  </cols>
  <sheetData>
    <row r="1" spans="1:8" x14ac:dyDescent="0.2">
      <c r="B1" s="6"/>
      <c r="C1" s="6"/>
    </row>
    <row r="2" spans="1:8" x14ac:dyDescent="0.2">
      <c r="D2" s="16"/>
      <c r="E2" s="16" t="s">
        <v>9</v>
      </c>
      <c r="F2" s="16"/>
      <c r="G2" s="16"/>
      <c r="H2" s="16"/>
    </row>
    <row r="3" spans="1:8" x14ac:dyDescent="0.2">
      <c r="B3" s="7"/>
      <c r="C3" s="7"/>
      <c r="D3" s="16" t="s">
        <v>72</v>
      </c>
      <c r="E3" s="16" t="s">
        <v>71</v>
      </c>
      <c r="F3" s="16" t="s">
        <v>4</v>
      </c>
      <c r="G3" s="16" t="s">
        <v>8</v>
      </c>
      <c r="H3" s="16" t="s">
        <v>85</v>
      </c>
    </row>
    <row r="4" spans="1:8" s="63" customFormat="1" x14ac:dyDescent="0.2">
      <c r="A4" s="63" t="s">
        <v>10</v>
      </c>
      <c r="B4" s="63" t="s">
        <v>11</v>
      </c>
      <c r="C4" s="63" t="s">
        <v>39</v>
      </c>
      <c r="D4" s="63" t="s">
        <v>6</v>
      </c>
      <c r="E4" s="63" t="s">
        <v>7</v>
      </c>
      <c r="F4" s="63" t="s">
        <v>36</v>
      </c>
      <c r="G4" s="63" t="s">
        <v>37</v>
      </c>
      <c r="H4" s="63" t="s">
        <v>84</v>
      </c>
    </row>
    <row r="5" spans="1:8" x14ac:dyDescent="0.2">
      <c r="A5">
        <v>1998</v>
      </c>
      <c r="B5">
        <v>1</v>
      </c>
      <c r="C5" t="s">
        <v>2</v>
      </c>
      <c r="D5" s="13">
        <v>4.8040000000000003</v>
      </c>
      <c r="E5" s="12">
        <v>601.79999999999995</v>
      </c>
      <c r="F5" s="4">
        <v>87.67538104490859</v>
      </c>
      <c r="G5" s="4">
        <v>40.59370142379268</v>
      </c>
    </row>
    <row r="6" spans="1:8" x14ac:dyDescent="0.2">
      <c r="A6">
        <v>1998</v>
      </c>
      <c r="B6">
        <v>2</v>
      </c>
      <c r="C6" t="s">
        <v>2</v>
      </c>
      <c r="D6" s="13">
        <v>6.1550000000000002</v>
      </c>
      <c r="E6" s="12">
        <v>896.1</v>
      </c>
      <c r="F6" s="4">
        <v>82.22381442327368</v>
      </c>
      <c r="G6" s="4">
        <v>38.069626077975713</v>
      </c>
    </row>
    <row r="7" spans="1:8" x14ac:dyDescent="0.2">
      <c r="A7">
        <v>1998</v>
      </c>
      <c r="B7">
        <v>3</v>
      </c>
      <c r="C7" t="s">
        <v>3</v>
      </c>
      <c r="D7" s="13">
        <v>4.9470000000000001</v>
      </c>
      <c r="E7" s="12">
        <v>712.6</v>
      </c>
      <c r="F7" s="4">
        <v>81.877632376767238</v>
      </c>
      <c r="G7" s="4">
        <v>37.909343790443238</v>
      </c>
    </row>
    <row r="8" spans="1:8" x14ac:dyDescent="0.2">
      <c r="A8">
        <v>1998</v>
      </c>
      <c r="B8">
        <v>4</v>
      </c>
      <c r="C8" t="s">
        <v>3</v>
      </c>
      <c r="D8" s="13">
        <v>5.6180000000000003</v>
      </c>
      <c r="E8" s="12">
        <v>716.1</v>
      </c>
      <c r="F8" s="4">
        <v>79.732041353415397</v>
      </c>
      <c r="G8" s="4">
        <v>36.915935146631334</v>
      </c>
    </row>
    <row r="9" spans="1:8" x14ac:dyDescent="0.2">
      <c r="A9">
        <v>1998</v>
      </c>
      <c r="B9">
        <v>5</v>
      </c>
      <c r="C9" t="s">
        <v>3</v>
      </c>
      <c r="D9" s="13">
        <v>6.9480000000000004</v>
      </c>
      <c r="E9" s="12">
        <v>1042.9000000000001</v>
      </c>
      <c r="F9" s="4">
        <v>72.524435776102081</v>
      </c>
      <c r="G9" s="4">
        <v>33.578813764335266</v>
      </c>
    </row>
    <row r="10" spans="1:8" x14ac:dyDescent="0.2">
      <c r="A10">
        <v>1999</v>
      </c>
      <c r="B10">
        <v>1</v>
      </c>
      <c r="C10" t="s">
        <v>2</v>
      </c>
      <c r="D10" s="13">
        <v>5.5839999999999996</v>
      </c>
      <c r="E10" s="12">
        <v>729.9</v>
      </c>
      <c r="F10" s="4">
        <v>81.206193730747984</v>
      </c>
      <c r="G10" s="4">
        <v>37.598467697336318</v>
      </c>
      <c r="H10" s="1">
        <v>1314.8461086956529</v>
      </c>
    </row>
    <row r="11" spans="1:8" x14ac:dyDescent="0.2">
      <c r="A11">
        <v>1999</v>
      </c>
      <c r="B11">
        <v>2</v>
      </c>
      <c r="C11" t="s">
        <v>2</v>
      </c>
      <c r="D11" s="13">
        <v>6.1070000000000002</v>
      </c>
      <c r="E11" s="12">
        <v>784.1</v>
      </c>
      <c r="F11" s="4">
        <v>75.058074397493186</v>
      </c>
      <c r="G11" s="4">
        <v>34.751888446039345</v>
      </c>
      <c r="H11" s="1">
        <v>1328.3874130434788</v>
      </c>
    </row>
    <row r="12" spans="1:8" x14ac:dyDescent="0.2">
      <c r="A12">
        <v>1999</v>
      </c>
      <c r="B12">
        <v>3</v>
      </c>
      <c r="C12" t="s">
        <v>3</v>
      </c>
      <c r="D12" s="13">
        <v>5.4720000000000004</v>
      </c>
      <c r="E12" s="12">
        <v>722.8</v>
      </c>
      <c r="F12" s="4">
        <v>92.092664393019518</v>
      </c>
      <c r="G12" s="4">
        <v>42.63890361396804</v>
      </c>
      <c r="H12" s="1">
        <v>1271.6808913043485</v>
      </c>
    </row>
    <row r="13" spans="1:8" x14ac:dyDescent="0.2">
      <c r="A13">
        <v>1999</v>
      </c>
      <c r="B13">
        <v>4</v>
      </c>
      <c r="C13" t="s">
        <v>3</v>
      </c>
      <c r="D13" s="13">
        <v>6.3070000000000004</v>
      </c>
      <c r="E13" s="12">
        <v>827.1</v>
      </c>
      <c r="F13" s="4">
        <v>77.429750691400187</v>
      </c>
      <c r="G13" s="4">
        <v>35.849974570118292</v>
      </c>
      <c r="H13" s="1">
        <v>1303.9026304347833</v>
      </c>
    </row>
    <row r="14" spans="1:8" x14ac:dyDescent="0.2">
      <c r="A14">
        <v>1999</v>
      </c>
      <c r="B14">
        <v>5</v>
      </c>
      <c r="C14" t="s">
        <v>3</v>
      </c>
      <c r="D14" s="13">
        <v>5.1859999999999999</v>
      </c>
      <c r="E14" s="12">
        <v>708.8</v>
      </c>
      <c r="F14" s="4">
        <v>74.17965877461927</v>
      </c>
      <c r="G14" s="4">
        <v>34.345182012648728</v>
      </c>
      <c r="H14" s="1">
        <v>1358.7689347826094</v>
      </c>
    </row>
    <row r="15" spans="1:8" x14ac:dyDescent="0.2">
      <c r="A15">
        <v>2000</v>
      </c>
      <c r="B15">
        <v>1</v>
      </c>
      <c r="C15" t="s">
        <v>2</v>
      </c>
      <c r="D15" s="13">
        <v>6.218790817989162</v>
      </c>
      <c r="E15" s="12">
        <v>839.76302081593872</v>
      </c>
      <c r="F15" s="4">
        <v>85.450876879219251</v>
      </c>
      <c r="G15" s="4">
        <v>39.563755995078516</v>
      </c>
      <c r="H15" s="1">
        <v>1258.1622826086948</v>
      </c>
    </row>
    <row r="16" spans="1:8" x14ac:dyDescent="0.2">
      <c r="A16">
        <v>2000</v>
      </c>
      <c r="B16">
        <v>2</v>
      </c>
      <c r="C16" t="s">
        <v>2</v>
      </c>
      <c r="D16" s="13">
        <v>6.3736833384830369</v>
      </c>
      <c r="E16" s="12">
        <v>913.89077889078419</v>
      </c>
      <c r="F16" s="4">
        <v>86.936722080215077</v>
      </c>
      <c r="G16" s="4">
        <v>40.251702323139583</v>
      </c>
      <c r="H16" s="1">
        <v>1288.1035869565212</v>
      </c>
    </row>
    <row r="17" spans="1:8" x14ac:dyDescent="0.2">
      <c r="A17">
        <v>2000</v>
      </c>
      <c r="B17">
        <v>3</v>
      </c>
      <c r="C17" t="s">
        <v>3</v>
      </c>
      <c r="D17" s="13">
        <v>5.4790000000000001</v>
      </c>
      <c r="E17" s="12">
        <v>750.9</v>
      </c>
      <c r="F17" s="4">
        <v>88.681258433621565</v>
      </c>
      <c r="G17" s="4">
        <v>41.059422654766784</v>
      </c>
      <c r="H17" s="1">
        <v>1239.216630434782</v>
      </c>
    </row>
    <row r="18" spans="1:8" x14ac:dyDescent="0.2">
      <c r="A18">
        <v>2000</v>
      </c>
      <c r="B18">
        <v>4</v>
      </c>
      <c r="C18" t="s">
        <v>3</v>
      </c>
      <c r="D18" s="13">
        <v>5.95</v>
      </c>
      <c r="E18" s="12">
        <v>841.7</v>
      </c>
      <c r="F18" s="4">
        <v>79.026824092116797</v>
      </c>
      <c r="G18" s="4">
        <v>36.589419554650078</v>
      </c>
      <c r="H18" s="1">
        <v>1257.9970652173906</v>
      </c>
    </row>
    <row r="19" spans="1:8" x14ac:dyDescent="0.2">
      <c r="A19">
        <v>2000</v>
      </c>
      <c r="B19">
        <v>5</v>
      </c>
      <c r="C19" t="s">
        <v>3</v>
      </c>
      <c r="D19" s="13">
        <v>6.0656172673854725</v>
      </c>
      <c r="E19" s="12">
        <v>836.87840109266699</v>
      </c>
      <c r="F19" s="4">
        <v>82.627069863126763</v>
      </c>
      <c r="G19" s="4">
        <v>38.256333346627692</v>
      </c>
      <c r="H19" s="1">
        <v>1287.7883695652167</v>
      </c>
    </row>
    <row r="20" spans="1:8" x14ac:dyDescent="0.2">
      <c r="A20">
        <v>2001</v>
      </c>
      <c r="B20">
        <v>1</v>
      </c>
      <c r="C20" t="s">
        <v>2</v>
      </c>
      <c r="D20" s="13">
        <v>6.0060000000000002</v>
      </c>
      <c r="E20" s="12">
        <v>844.07</v>
      </c>
      <c r="F20" s="4">
        <v>88.824474491036796</v>
      </c>
      <c r="G20" s="4">
        <v>41.12573168935004</v>
      </c>
      <c r="H20" s="1">
        <v>1108.1114782608704</v>
      </c>
    </row>
    <row r="21" spans="1:8" x14ac:dyDescent="0.2">
      <c r="A21">
        <v>2001</v>
      </c>
      <c r="B21">
        <v>2</v>
      </c>
      <c r="C21" t="s">
        <v>2</v>
      </c>
      <c r="D21" s="13">
        <v>6.1539999999999999</v>
      </c>
      <c r="E21" s="12">
        <v>900.18</v>
      </c>
      <c r="F21" s="4">
        <v>80.240732602537477</v>
      </c>
      <c r="G21" s="4">
        <v>37.151459194974855</v>
      </c>
      <c r="H21" s="1">
        <v>1134.2419130434791</v>
      </c>
    </row>
    <row r="22" spans="1:8" x14ac:dyDescent="0.2">
      <c r="A22">
        <v>2001</v>
      </c>
      <c r="B22">
        <v>3</v>
      </c>
      <c r="C22" t="s">
        <v>3</v>
      </c>
      <c r="D22" s="13">
        <v>5.2610000000000001</v>
      </c>
      <c r="E22" s="12">
        <v>767.58</v>
      </c>
      <c r="F22" s="4">
        <v>79.366137066788156</v>
      </c>
      <c r="G22" s="4">
        <v>36.746521461922917</v>
      </c>
      <c r="H22" s="1">
        <v>1134.3462608695659</v>
      </c>
    </row>
    <row r="23" spans="1:8" x14ac:dyDescent="0.2">
      <c r="A23">
        <v>2001</v>
      </c>
      <c r="B23">
        <v>4</v>
      </c>
      <c r="C23" t="s">
        <v>3</v>
      </c>
      <c r="D23" s="13">
        <v>5.77</v>
      </c>
      <c r="E23" s="12">
        <v>848.85</v>
      </c>
      <c r="F23" s="4">
        <v>78.681669212170206</v>
      </c>
      <c r="G23" s="4">
        <v>36.429612845234807</v>
      </c>
      <c r="H23" s="1">
        <v>1116.5984347826095</v>
      </c>
    </row>
    <row r="24" spans="1:8" x14ac:dyDescent="0.2">
      <c r="A24">
        <v>2001</v>
      </c>
      <c r="B24">
        <v>5</v>
      </c>
      <c r="C24" t="s">
        <v>3</v>
      </c>
      <c r="D24" s="13">
        <v>5.7869999999999999</v>
      </c>
      <c r="E24" s="12">
        <v>829.67</v>
      </c>
      <c r="F24" s="4">
        <v>71.67773462751282</v>
      </c>
      <c r="G24" s="4">
        <v>33.186791132538438</v>
      </c>
      <c r="H24" s="1">
        <v>1111.6571304347835</v>
      </c>
    </row>
    <row r="25" spans="1:8" x14ac:dyDescent="0.2">
      <c r="A25">
        <v>2002</v>
      </c>
      <c r="B25">
        <v>1</v>
      </c>
      <c r="C25" t="s">
        <v>2</v>
      </c>
      <c r="D25" s="13">
        <v>5.5279999999999996</v>
      </c>
      <c r="E25" s="12">
        <v>791.3</v>
      </c>
      <c r="F25" s="4">
        <v>92.407251004913306</v>
      </c>
      <c r="G25" s="4">
        <v>42.784557215274859</v>
      </c>
      <c r="H25" s="1">
        <v>1179.523151775024</v>
      </c>
    </row>
    <row r="26" spans="1:8" x14ac:dyDescent="0.2">
      <c r="A26">
        <v>2002</v>
      </c>
      <c r="B26">
        <v>2</v>
      </c>
      <c r="C26" t="s">
        <v>2</v>
      </c>
      <c r="D26" s="13">
        <v>5.4710000000000001</v>
      </c>
      <c r="E26" s="12">
        <v>808.8</v>
      </c>
      <c r="F26" s="4">
        <v>90.508130494490402</v>
      </c>
      <c r="G26" s="4">
        <v>41.905264418949059</v>
      </c>
      <c r="H26" s="1">
        <v>1197.0481503060487</v>
      </c>
    </row>
    <row r="27" spans="1:8" x14ac:dyDescent="0.2">
      <c r="A27">
        <v>2002</v>
      </c>
      <c r="B27">
        <v>3</v>
      </c>
      <c r="C27" t="s">
        <v>3</v>
      </c>
      <c r="D27" s="13">
        <v>5.2359999999999998</v>
      </c>
      <c r="E27" s="12">
        <v>779.1</v>
      </c>
      <c r="F27" s="4">
        <v>90.457969660794447</v>
      </c>
      <c r="G27" s="4">
        <v>41.882039952947828</v>
      </c>
      <c r="H27" s="1">
        <v>1218.3457998038107</v>
      </c>
    </row>
    <row r="28" spans="1:8" x14ac:dyDescent="0.2">
      <c r="A28">
        <v>2002</v>
      </c>
      <c r="B28">
        <v>4</v>
      </c>
      <c r="C28" t="s">
        <v>3</v>
      </c>
      <c r="D28" s="13">
        <v>6.0069999999999997</v>
      </c>
      <c r="E28" s="12">
        <v>901.3</v>
      </c>
      <c r="F28" s="4">
        <v>82.271192058534581</v>
      </c>
      <c r="G28" s="4">
        <v>38.091561923101516</v>
      </c>
      <c r="H28" s="1">
        <v>1208.7924923853623</v>
      </c>
    </row>
    <row r="29" spans="1:8" x14ac:dyDescent="0.2">
      <c r="A29">
        <v>2002</v>
      </c>
      <c r="B29">
        <v>5</v>
      </c>
      <c r="C29" t="s">
        <v>3</v>
      </c>
      <c r="D29" s="13">
        <v>5.3410000000000002</v>
      </c>
      <c r="E29" s="12">
        <v>797.4</v>
      </c>
      <c r="F29" s="4">
        <v>89.208906412211334</v>
      </c>
      <c r="G29" s="4">
        <v>41.303723668853848</v>
      </c>
      <c r="H29" s="1">
        <v>1187.5601235488236</v>
      </c>
    </row>
    <row r="30" spans="1:8" x14ac:dyDescent="0.2">
      <c r="A30">
        <v>2003</v>
      </c>
      <c r="B30">
        <v>1</v>
      </c>
      <c r="C30" t="s">
        <v>2</v>
      </c>
      <c r="D30" s="13">
        <v>4.7672094153922799</v>
      </c>
      <c r="E30" s="12">
        <v>706.94757834509937</v>
      </c>
      <c r="F30" s="4">
        <v>101.37235460333024</v>
      </c>
      <c r="G30" s="4">
        <v>46.935400181341905</v>
      </c>
      <c r="H30" s="1">
        <v>1288.135130434782</v>
      </c>
    </row>
    <row r="31" spans="1:8" x14ac:dyDescent="0.2">
      <c r="A31">
        <v>2003</v>
      </c>
      <c r="B31">
        <v>2</v>
      </c>
      <c r="C31" t="s">
        <v>2</v>
      </c>
      <c r="D31" s="13">
        <v>5.4828805373848271</v>
      </c>
      <c r="E31" s="12">
        <v>843.6945160044437</v>
      </c>
      <c r="F31" s="4">
        <v>90.083048822753341</v>
      </c>
      <c r="G31" s="4">
        <v>41.708451604934794</v>
      </c>
      <c r="H31" s="1">
        <v>1296.1330386803024</v>
      </c>
    </row>
    <row r="32" spans="1:8" x14ac:dyDescent="0.2">
      <c r="A32">
        <v>2003</v>
      </c>
      <c r="B32">
        <v>3</v>
      </c>
      <c r="C32" t="s">
        <v>3</v>
      </c>
      <c r="D32" s="13">
        <v>4.9427458455296831</v>
      </c>
      <c r="E32" s="12">
        <v>738.2085691867436</v>
      </c>
      <c r="F32" s="4">
        <v>106.93233079398809</v>
      </c>
      <c r="G32" s="4">
        <v>49.509669157616486</v>
      </c>
      <c r="H32" s="1">
        <v>1282.0353666522803</v>
      </c>
    </row>
    <row r="33" spans="1:10" x14ac:dyDescent="0.2">
      <c r="A33">
        <v>2003</v>
      </c>
      <c r="B33">
        <v>4</v>
      </c>
      <c r="C33" t="s">
        <v>3</v>
      </c>
      <c r="D33" s="13">
        <v>6.3015546409545209</v>
      </c>
      <c r="E33" s="12">
        <v>964.34242506114413</v>
      </c>
      <c r="F33" s="4">
        <v>81.663407402554597</v>
      </c>
      <c r="G33" s="4">
        <v>37.810157627382779</v>
      </c>
      <c r="H33" s="1">
        <v>1303.0286086956517</v>
      </c>
    </row>
    <row r="34" spans="1:10" x14ac:dyDescent="0.2">
      <c r="A34">
        <v>2003</v>
      </c>
      <c r="B34">
        <v>5</v>
      </c>
      <c r="C34" t="s">
        <v>3</v>
      </c>
      <c r="D34" s="13">
        <v>5.1900399855129322</v>
      </c>
      <c r="E34" s="12">
        <v>774.85690945395879</v>
      </c>
      <c r="F34" s="4">
        <v>93.780943990474896</v>
      </c>
      <c r="G34" s="4">
        <v>43.420577067589882</v>
      </c>
      <c r="H34" s="1">
        <v>1294.9003478260863</v>
      </c>
    </row>
    <row r="35" spans="1:10" x14ac:dyDescent="0.2">
      <c r="A35">
        <v>2004</v>
      </c>
      <c r="B35">
        <v>1</v>
      </c>
      <c r="C35" t="s">
        <v>2</v>
      </c>
      <c r="D35" s="13">
        <v>4.6660101064568913</v>
      </c>
      <c r="E35" s="1">
        <v>674.44075194254629</v>
      </c>
      <c r="F35" s="4">
        <v>95.718036744026591</v>
      </c>
      <c r="G35" s="4">
        <v>44.317451012484312</v>
      </c>
      <c r="J35" s="1"/>
    </row>
    <row r="36" spans="1:10" x14ac:dyDescent="0.2">
      <c r="A36">
        <v>2004</v>
      </c>
      <c r="B36">
        <v>2</v>
      </c>
      <c r="C36" t="s">
        <v>2</v>
      </c>
      <c r="D36" s="13">
        <v>4.9131056288042299</v>
      </c>
      <c r="E36" s="1">
        <v>718.80858065259827</v>
      </c>
      <c r="F36" s="4">
        <v>94.155977231398609</v>
      </c>
      <c r="G36" s="4">
        <v>43.594217458137557</v>
      </c>
      <c r="J36" s="1"/>
    </row>
    <row r="37" spans="1:10" x14ac:dyDescent="0.2">
      <c r="A37">
        <v>2004</v>
      </c>
      <c r="B37">
        <v>3</v>
      </c>
      <c r="C37" t="s">
        <v>3</v>
      </c>
      <c r="D37" s="13">
        <v>4.5644507985727403</v>
      </c>
      <c r="E37" s="1">
        <v>640.75285698565369</v>
      </c>
      <c r="F37" s="4">
        <v>102.70668225249999</v>
      </c>
      <c r="G37" s="4">
        <v>47.5531938829075</v>
      </c>
      <c r="J37" s="1"/>
    </row>
    <row r="38" spans="1:10" x14ac:dyDescent="0.2">
      <c r="A38">
        <v>2004</v>
      </c>
      <c r="B38">
        <v>4</v>
      </c>
      <c r="C38" t="s">
        <v>3</v>
      </c>
      <c r="D38" s="13">
        <v>5.5166643003481326</v>
      </c>
      <c r="E38" s="1">
        <v>756.75130807906237</v>
      </c>
      <c r="F38" s="4">
        <v>82.051821553065409</v>
      </c>
      <c r="G38" s="4">
        <v>37.98999337906929</v>
      </c>
      <c r="J38" s="1"/>
    </row>
    <row r="39" spans="1:10" x14ac:dyDescent="0.2">
      <c r="A39">
        <v>2004</v>
      </c>
      <c r="B39">
        <v>5</v>
      </c>
      <c r="C39" t="s">
        <v>3</v>
      </c>
      <c r="D39" s="13">
        <v>4.4986136862280173</v>
      </c>
      <c r="E39" s="1">
        <v>625.23032487457147</v>
      </c>
      <c r="F39" s="4">
        <v>92.349729844841249</v>
      </c>
      <c r="G39" s="4">
        <v>42.7579249181615</v>
      </c>
      <c r="J39" s="1"/>
    </row>
    <row r="40" spans="1:10" x14ac:dyDescent="0.2">
      <c r="A40">
        <v>2005</v>
      </c>
      <c r="B40">
        <v>1</v>
      </c>
      <c r="C40" t="s">
        <v>2</v>
      </c>
      <c r="D40" s="13">
        <v>5.691671226929305</v>
      </c>
      <c r="E40" s="1">
        <v>807.28992704207155</v>
      </c>
      <c r="F40" s="4">
        <v>99.635369382737338</v>
      </c>
      <c r="G40" s="4">
        <v>46.131176024207392</v>
      </c>
      <c r="J40" s="1"/>
    </row>
    <row r="41" spans="1:10" x14ac:dyDescent="0.2">
      <c r="A41">
        <v>2005</v>
      </c>
      <c r="B41">
        <v>2</v>
      </c>
      <c r="C41" t="s">
        <v>2</v>
      </c>
      <c r="D41" s="13">
        <v>7.351454350722225</v>
      </c>
      <c r="E41" s="1">
        <v>1053.1987202834327</v>
      </c>
      <c r="F41" s="4">
        <v>77.869351082847174</v>
      </c>
      <c r="G41" s="4">
        <v>36.053509551358239</v>
      </c>
      <c r="J41" s="1"/>
    </row>
    <row r="42" spans="1:10" x14ac:dyDescent="0.2">
      <c r="A42">
        <v>2005</v>
      </c>
      <c r="B42">
        <v>3</v>
      </c>
      <c r="C42" t="s">
        <v>3</v>
      </c>
      <c r="D42" s="13">
        <v>5.45658095437103</v>
      </c>
      <c r="E42" s="1">
        <v>814.44714076420087</v>
      </c>
      <c r="F42" s="4">
        <v>101.93372857146888</v>
      </c>
      <c r="G42" s="4">
        <v>47.195316328590096</v>
      </c>
      <c r="J42" s="1"/>
    </row>
    <row r="43" spans="1:10" x14ac:dyDescent="0.2">
      <c r="A43">
        <v>2005</v>
      </c>
      <c r="B43">
        <v>4</v>
      </c>
      <c r="C43" t="s">
        <v>3</v>
      </c>
      <c r="D43" s="13">
        <v>6.4651235362159634</v>
      </c>
      <c r="E43" s="1">
        <v>919.42429294682563</v>
      </c>
      <c r="F43" s="4">
        <v>72.447418759530223</v>
      </c>
      <c r="G43" s="4">
        <v>33.543154885662496</v>
      </c>
      <c r="J43" s="1"/>
    </row>
    <row r="44" spans="1:10" x14ac:dyDescent="0.2">
      <c r="A44">
        <v>2005</v>
      </c>
      <c r="B44">
        <v>5</v>
      </c>
      <c r="C44" t="s">
        <v>3</v>
      </c>
      <c r="D44" s="13">
        <v>5.2162262108775312</v>
      </c>
      <c r="E44" s="1">
        <v>734.09148084777109</v>
      </c>
      <c r="F44" s="4">
        <v>83.169176163809624</v>
      </c>
      <c r="G44" s="4">
        <v>38.507328563843856</v>
      </c>
      <c r="J44" s="1"/>
    </row>
    <row r="45" spans="1:10" x14ac:dyDescent="0.2">
      <c r="A45">
        <v>2006</v>
      </c>
      <c r="B45">
        <v>1</v>
      </c>
      <c r="C45" t="s">
        <v>2</v>
      </c>
      <c r="D45" s="13">
        <v>5.8878125146782514</v>
      </c>
      <c r="E45" s="12">
        <v>885.5428065133807</v>
      </c>
      <c r="F45" s="4">
        <v>98.314060240743061</v>
      </c>
      <c r="G45" s="4">
        <v>45.519409891464036</v>
      </c>
    </row>
    <row r="46" spans="1:10" x14ac:dyDescent="0.2">
      <c r="A46">
        <v>2006</v>
      </c>
      <c r="B46">
        <v>2</v>
      </c>
      <c r="C46" t="s">
        <v>2</v>
      </c>
      <c r="D46" s="13">
        <v>6.3168629014931934</v>
      </c>
      <c r="E46" s="12">
        <v>964.52869689499892</v>
      </c>
      <c r="F46" s="4">
        <v>94.168775432317489</v>
      </c>
      <c r="G46" s="4">
        <v>43.600143025163</v>
      </c>
    </row>
    <row r="47" spans="1:10" x14ac:dyDescent="0.2">
      <c r="A47">
        <v>2006</v>
      </c>
      <c r="B47">
        <v>3</v>
      </c>
      <c r="C47" t="s">
        <v>3</v>
      </c>
      <c r="D47" s="13">
        <v>5.469764796394033</v>
      </c>
      <c r="E47" s="12">
        <v>818.06541974909612</v>
      </c>
      <c r="F47" s="4">
        <v>99.238143008259769</v>
      </c>
      <c r="G47" s="4">
        <v>45.947260212824276</v>
      </c>
    </row>
    <row r="48" spans="1:10" x14ac:dyDescent="0.2">
      <c r="A48">
        <v>2006</v>
      </c>
      <c r="B48">
        <v>4</v>
      </c>
      <c r="C48" t="s">
        <v>3</v>
      </c>
      <c r="D48" s="13">
        <v>5.6516732532017109</v>
      </c>
      <c r="E48" s="12">
        <v>869.16454563230707</v>
      </c>
      <c r="F48" s="4">
        <v>80.93123877541683</v>
      </c>
      <c r="G48" s="4">
        <v>37.471163553017995</v>
      </c>
    </row>
    <row r="49" spans="1:8" x14ac:dyDescent="0.2">
      <c r="A49">
        <v>2006</v>
      </c>
      <c r="B49">
        <v>5</v>
      </c>
      <c r="C49" t="s">
        <v>3</v>
      </c>
      <c r="D49" s="13">
        <v>5.6941702400603669</v>
      </c>
      <c r="E49" s="12">
        <v>828.6784220976931</v>
      </c>
      <c r="F49" s="4">
        <v>87.151173799398677</v>
      </c>
      <c r="G49" s="4">
        <v>40.35099346912159</v>
      </c>
    </row>
    <row r="50" spans="1:8" x14ac:dyDescent="0.2">
      <c r="A50">
        <v>2007</v>
      </c>
      <c r="B50">
        <v>1</v>
      </c>
      <c r="C50" t="s">
        <v>2</v>
      </c>
      <c r="D50" s="13">
        <v>5.3210956355222336</v>
      </c>
      <c r="E50" s="12">
        <v>788.30789457380627</v>
      </c>
      <c r="F50" s="4">
        <v>103.82978723404253</v>
      </c>
      <c r="G50" s="4">
        <v>48.073191489361697</v>
      </c>
    </row>
    <row r="51" spans="1:8" x14ac:dyDescent="0.2">
      <c r="A51">
        <v>2007</v>
      </c>
      <c r="B51">
        <v>2</v>
      </c>
      <c r="C51" t="s">
        <v>2</v>
      </c>
      <c r="D51" s="13">
        <v>5.3745938036239593</v>
      </c>
      <c r="E51" s="12">
        <v>814.23162130418928</v>
      </c>
      <c r="F51" s="4">
        <v>104.32692307692309</v>
      </c>
      <c r="G51" s="4">
        <v>48.303365384615397</v>
      </c>
    </row>
    <row r="52" spans="1:8" x14ac:dyDescent="0.2">
      <c r="A52">
        <v>2007</v>
      </c>
      <c r="B52">
        <v>3</v>
      </c>
      <c r="C52" t="s">
        <v>3</v>
      </c>
      <c r="D52" s="13">
        <v>5.2951221308767824</v>
      </c>
      <c r="E52" s="12">
        <v>814.64378777021318</v>
      </c>
      <c r="F52" s="4">
        <v>81.126760563380287</v>
      </c>
      <c r="G52" s="4">
        <v>37.561690140845073</v>
      </c>
    </row>
    <row r="53" spans="1:8" x14ac:dyDescent="0.2">
      <c r="A53">
        <v>2007</v>
      </c>
      <c r="B53">
        <v>4</v>
      </c>
      <c r="C53" t="s">
        <v>3</v>
      </c>
      <c r="D53" s="13">
        <v>5.5289539802511634</v>
      </c>
      <c r="E53" s="12">
        <v>836.19373346444956</v>
      </c>
      <c r="F53" s="4">
        <v>100.2770083102493</v>
      </c>
      <c r="G53" s="4">
        <v>46.428254847645434</v>
      </c>
    </row>
    <row r="54" spans="1:8" x14ac:dyDescent="0.2">
      <c r="A54">
        <v>2007</v>
      </c>
      <c r="B54">
        <v>5</v>
      </c>
      <c r="C54" t="s">
        <v>3</v>
      </c>
      <c r="D54" s="13">
        <v>5.391060990538266</v>
      </c>
      <c r="E54" s="12">
        <v>806.10170848705786</v>
      </c>
      <c r="F54" s="4">
        <v>106.16438356164383</v>
      </c>
      <c r="G54" s="4">
        <v>49.154109589041099</v>
      </c>
    </row>
    <row r="55" spans="1:8" x14ac:dyDescent="0.2">
      <c r="A55">
        <v>2008</v>
      </c>
      <c r="B55">
        <v>1</v>
      </c>
      <c r="C55" t="s">
        <v>2</v>
      </c>
      <c r="D55" s="11">
        <v>3.903</v>
      </c>
      <c r="E55" s="12">
        <v>543.4</v>
      </c>
      <c r="F55" s="4">
        <v>109.45426594926978</v>
      </c>
      <c r="G55" s="4">
        <v>50.677325134511911</v>
      </c>
    </row>
    <row r="56" spans="1:8" x14ac:dyDescent="0.2">
      <c r="A56">
        <v>2008</v>
      </c>
      <c r="B56">
        <v>2</v>
      </c>
      <c r="C56" t="s">
        <v>2</v>
      </c>
      <c r="D56" s="11">
        <v>4.2389999999999999</v>
      </c>
      <c r="E56" s="12">
        <v>576.1</v>
      </c>
      <c r="F56" s="4">
        <v>113.82401509790046</v>
      </c>
      <c r="G56" s="4">
        <v>52.700518990327907</v>
      </c>
    </row>
    <row r="57" spans="1:8" x14ac:dyDescent="0.2">
      <c r="A57">
        <v>2008</v>
      </c>
      <c r="B57">
        <v>3</v>
      </c>
      <c r="C57" t="s">
        <v>3</v>
      </c>
      <c r="D57" s="11">
        <v>4.1269999999999998</v>
      </c>
      <c r="E57" s="12">
        <v>553.4</v>
      </c>
      <c r="F57" s="4">
        <v>97.576932396413866</v>
      </c>
      <c r="G57" s="4">
        <v>45.178119699539614</v>
      </c>
    </row>
    <row r="58" spans="1:8" x14ac:dyDescent="0.2">
      <c r="A58">
        <v>2008</v>
      </c>
      <c r="B58">
        <v>4</v>
      </c>
      <c r="C58" t="s">
        <v>3</v>
      </c>
      <c r="D58" s="11">
        <v>4.3869999999999996</v>
      </c>
      <c r="E58" s="12">
        <v>595</v>
      </c>
      <c r="F58" s="4">
        <v>97.674948712103955</v>
      </c>
      <c r="G58" s="4">
        <v>45.223501253704129</v>
      </c>
    </row>
    <row r="59" spans="1:8" x14ac:dyDescent="0.2">
      <c r="A59">
        <v>2008</v>
      </c>
      <c r="B59">
        <v>5</v>
      </c>
      <c r="C59" t="s">
        <v>3</v>
      </c>
      <c r="D59" s="11">
        <v>3.9420000000000002</v>
      </c>
      <c r="E59" s="12">
        <v>520.9</v>
      </c>
      <c r="F59" s="4">
        <v>98.579401319127342</v>
      </c>
      <c r="G59" s="4">
        <v>45.642262810755966</v>
      </c>
    </row>
    <row r="60" spans="1:8" x14ac:dyDescent="0.2">
      <c r="B60" s="6"/>
      <c r="C60" s="6"/>
    </row>
    <row r="63" spans="1:8" x14ac:dyDescent="0.2">
      <c r="B63" s="18"/>
      <c r="C63" s="19"/>
      <c r="D63" s="23" t="s">
        <v>41</v>
      </c>
      <c r="E63" s="19"/>
      <c r="F63" s="19"/>
      <c r="G63" s="19"/>
      <c r="H63" s="20"/>
    </row>
    <row r="64" spans="1:8" x14ac:dyDescent="0.2">
      <c r="B64" s="23" t="s">
        <v>10</v>
      </c>
      <c r="C64" s="23" t="s">
        <v>39</v>
      </c>
      <c r="D64" s="18" t="s">
        <v>103</v>
      </c>
      <c r="E64" s="24" t="s">
        <v>104</v>
      </c>
      <c r="F64" s="24" t="s">
        <v>105</v>
      </c>
      <c r="G64" s="24" t="s">
        <v>106</v>
      </c>
      <c r="H64" s="25" t="s">
        <v>107</v>
      </c>
    </row>
    <row r="65" spans="2:8" x14ac:dyDescent="0.2">
      <c r="B65" s="18">
        <v>1998</v>
      </c>
      <c r="C65" s="18" t="s">
        <v>3</v>
      </c>
      <c r="D65" s="46">
        <v>5.8376666666666672</v>
      </c>
      <c r="E65" s="49">
        <v>823.86666666666679</v>
      </c>
      <c r="F65" s="49">
        <v>78.044703168761572</v>
      </c>
      <c r="G65" s="49">
        <v>36.134697567136612</v>
      </c>
      <c r="H65" s="51"/>
    </row>
    <row r="66" spans="2:8" x14ac:dyDescent="0.2">
      <c r="B66" s="21"/>
      <c r="C66" s="26" t="s">
        <v>2</v>
      </c>
      <c r="D66" s="47">
        <v>5.4794999999999998</v>
      </c>
      <c r="E66" s="5">
        <v>748.95</v>
      </c>
      <c r="F66" s="5">
        <v>84.949597734091128</v>
      </c>
      <c r="G66" s="5">
        <v>39.331663750884196</v>
      </c>
      <c r="H66" s="52"/>
    </row>
    <row r="67" spans="2:8" x14ac:dyDescent="0.2">
      <c r="B67" s="18">
        <v>1999</v>
      </c>
      <c r="C67" s="18" t="s">
        <v>3</v>
      </c>
      <c r="D67" s="46">
        <v>5.6550000000000002</v>
      </c>
      <c r="E67" s="49">
        <v>752.9</v>
      </c>
      <c r="F67" s="49">
        <v>81.234024619679658</v>
      </c>
      <c r="G67" s="49">
        <v>37.611353398911689</v>
      </c>
      <c r="H67" s="51">
        <v>1311.4508188405805</v>
      </c>
    </row>
    <row r="68" spans="2:8" x14ac:dyDescent="0.2">
      <c r="B68" s="21"/>
      <c r="C68" s="26" t="s">
        <v>2</v>
      </c>
      <c r="D68" s="47">
        <v>5.8454999999999995</v>
      </c>
      <c r="E68" s="5">
        <v>757</v>
      </c>
      <c r="F68" s="5">
        <v>78.132134064120578</v>
      </c>
      <c r="G68" s="5">
        <v>36.175178071687832</v>
      </c>
      <c r="H68" s="52">
        <v>1321.616760869566</v>
      </c>
    </row>
    <row r="69" spans="2:8" x14ac:dyDescent="0.2">
      <c r="B69" s="18">
        <v>2000</v>
      </c>
      <c r="C69" s="18" t="s">
        <v>3</v>
      </c>
      <c r="D69" s="46">
        <v>5.8315390891284906</v>
      </c>
      <c r="E69" s="49">
        <v>809.82613369755563</v>
      </c>
      <c r="F69" s="49">
        <v>83.445050796288371</v>
      </c>
      <c r="G69" s="49">
        <v>38.635058518681518</v>
      </c>
      <c r="H69" s="51">
        <v>1261.6673550724631</v>
      </c>
    </row>
    <row r="70" spans="2:8" x14ac:dyDescent="0.2">
      <c r="B70" s="21"/>
      <c r="C70" s="26" t="s">
        <v>2</v>
      </c>
      <c r="D70" s="47">
        <v>6.2962370782360999</v>
      </c>
      <c r="E70" s="5">
        <v>876.82689985336151</v>
      </c>
      <c r="F70" s="5">
        <v>86.193799479717171</v>
      </c>
      <c r="G70" s="5">
        <v>39.907729159109053</v>
      </c>
      <c r="H70" s="52">
        <v>1273.1329347826081</v>
      </c>
    </row>
    <row r="71" spans="2:8" x14ac:dyDescent="0.2">
      <c r="B71" s="18">
        <v>2001</v>
      </c>
      <c r="C71" s="18" t="s">
        <v>3</v>
      </c>
      <c r="D71" s="46">
        <v>5.605999999999999</v>
      </c>
      <c r="E71" s="49">
        <v>815.36666666666667</v>
      </c>
      <c r="F71" s="49">
        <v>76.575180302157065</v>
      </c>
      <c r="G71" s="49">
        <v>35.454308479898721</v>
      </c>
      <c r="H71" s="51">
        <v>1120.8672753623196</v>
      </c>
    </row>
    <row r="72" spans="2:8" x14ac:dyDescent="0.2">
      <c r="B72" s="21"/>
      <c r="C72" s="26" t="s">
        <v>2</v>
      </c>
      <c r="D72" s="47">
        <v>6.08</v>
      </c>
      <c r="E72" s="5">
        <v>872.125</v>
      </c>
      <c r="F72" s="5">
        <v>84.532603546787129</v>
      </c>
      <c r="G72" s="5">
        <v>39.138595442162448</v>
      </c>
      <c r="H72" s="52">
        <v>1121.1766956521747</v>
      </c>
    </row>
    <row r="73" spans="2:8" x14ac:dyDescent="0.2">
      <c r="B73" s="18">
        <v>2002</v>
      </c>
      <c r="C73" s="18" t="s">
        <v>3</v>
      </c>
      <c r="D73" s="46">
        <v>5.5279999999999996</v>
      </c>
      <c r="E73" s="49">
        <v>825.93333333333339</v>
      </c>
      <c r="F73" s="49">
        <v>87.312689377180121</v>
      </c>
      <c r="G73" s="49">
        <v>40.4257751816344</v>
      </c>
      <c r="H73" s="51">
        <v>1204.8994719126656</v>
      </c>
    </row>
    <row r="74" spans="2:8" x14ac:dyDescent="0.2">
      <c r="B74" s="21"/>
      <c r="C74" s="26" t="s">
        <v>2</v>
      </c>
      <c r="D74" s="47">
        <v>5.4994999999999994</v>
      </c>
      <c r="E74" s="5">
        <v>800.05</v>
      </c>
      <c r="F74" s="5">
        <v>91.457690749701854</v>
      </c>
      <c r="G74" s="5">
        <v>42.344910817111959</v>
      </c>
      <c r="H74" s="52">
        <v>1188.2856510405363</v>
      </c>
    </row>
    <row r="75" spans="2:8" x14ac:dyDescent="0.2">
      <c r="B75" s="18">
        <v>2003</v>
      </c>
      <c r="C75" s="18" t="s">
        <v>3</v>
      </c>
      <c r="D75" s="46">
        <v>5.4781134906657121</v>
      </c>
      <c r="E75" s="49">
        <v>825.8026345672821</v>
      </c>
      <c r="F75" s="49">
        <v>94.125560729005869</v>
      </c>
      <c r="G75" s="49">
        <v>43.580134617529716</v>
      </c>
      <c r="H75" s="51">
        <v>1293.321441058006</v>
      </c>
    </row>
    <row r="76" spans="2:8" x14ac:dyDescent="0.2">
      <c r="B76" s="21"/>
      <c r="C76" s="26" t="s">
        <v>2</v>
      </c>
      <c r="D76" s="47">
        <v>5.1250449763885531</v>
      </c>
      <c r="E76" s="5">
        <v>775.32104717477159</v>
      </c>
      <c r="F76" s="5">
        <v>95.727701713041796</v>
      </c>
      <c r="G76" s="5">
        <v>44.321925893138349</v>
      </c>
      <c r="H76" s="52">
        <v>1292.1340845575423</v>
      </c>
    </row>
    <row r="77" spans="2:8" x14ac:dyDescent="0.2">
      <c r="B77" s="18">
        <v>2004</v>
      </c>
      <c r="C77" s="18" t="s">
        <v>3</v>
      </c>
      <c r="D77" s="46">
        <v>4.85990959504963</v>
      </c>
      <c r="E77" s="49">
        <v>674.24482997976247</v>
      </c>
      <c r="F77" s="49">
        <v>92.36941121680222</v>
      </c>
      <c r="G77" s="49">
        <v>42.767037393379432</v>
      </c>
      <c r="H77" s="51"/>
    </row>
    <row r="78" spans="2:8" x14ac:dyDescent="0.2">
      <c r="B78" s="21"/>
      <c r="C78" s="26" t="s">
        <v>2</v>
      </c>
      <c r="D78" s="47">
        <v>4.7895578676305606</v>
      </c>
      <c r="E78" s="5">
        <v>696.62466629757228</v>
      </c>
      <c r="F78" s="5">
        <v>94.937006987712607</v>
      </c>
      <c r="G78" s="5">
        <v>43.955834235310931</v>
      </c>
      <c r="H78" s="52"/>
    </row>
    <row r="79" spans="2:8" x14ac:dyDescent="0.2">
      <c r="B79" s="18">
        <v>2005</v>
      </c>
      <c r="C79" s="18" t="s">
        <v>3</v>
      </c>
      <c r="D79" s="46">
        <v>5.7126435671548421</v>
      </c>
      <c r="E79" s="49">
        <v>822.65430485293246</v>
      </c>
      <c r="F79" s="49">
        <v>85.850107831602898</v>
      </c>
      <c r="G79" s="49">
        <v>39.748599926032149</v>
      </c>
      <c r="H79" s="51"/>
    </row>
    <row r="80" spans="2:8" x14ac:dyDescent="0.2">
      <c r="B80" s="21"/>
      <c r="C80" s="26" t="s">
        <v>2</v>
      </c>
      <c r="D80" s="47">
        <v>6.521562788825765</v>
      </c>
      <c r="E80" s="5">
        <v>930.24432366275209</v>
      </c>
      <c r="F80" s="5">
        <v>88.752360232792256</v>
      </c>
      <c r="G80" s="5">
        <v>41.092342787782812</v>
      </c>
      <c r="H80" s="52"/>
    </row>
    <row r="81" spans="2:8" x14ac:dyDescent="0.2">
      <c r="B81" s="18">
        <v>2006</v>
      </c>
      <c r="C81" s="18" t="s">
        <v>3</v>
      </c>
      <c r="D81" s="46">
        <v>5.6052027632187036</v>
      </c>
      <c r="E81" s="49">
        <v>838.63612915969873</v>
      </c>
      <c r="F81" s="49">
        <v>89.106851861025106</v>
      </c>
      <c r="G81" s="49">
        <v>41.25647241165462</v>
      </c>
      <c r="H81" s="51"/>
    </row>
    <row r="82" spans="2:8" x14ac:dyDescent="0.2">
      <c r="B82" s="21"/>
      <c r="C82" s="26" t="s">
        <v>2</v>
      </c>
      <c r="D82" s="47">
        <v>6.102337708085722</v>
      </c>
      <c r="E82" s="5">
        <v>925.03575170418981</v>
      </c>
      <c r="F82" s="5">
        <v>96.241417836530275</v>
      </c>
      <c r="G82" s="5">
        <v>44.559776458313522</v>
      </c>
      <c r="H82" s="52"/>
    </row>
    <row r="83" spans="2:8" x14ac:dyDescent="0.2">
      <c r="B83" s="18">
        <v>2007</v>
      </c>
      <c r="C83" s="18" t="s">
        <v>3</v>
      </c>
      <c r="D83" s="46">
        <v>5.4050457005554042</v>
      </c>
      <c r="E83" s="49">
        <v>818.9797432405735</v>
      </c>
      <c r="F83" s="49">
        <v>95.856050811757811</v>
      </c>
      <c r="G83" s="49">
        <v>44.381351525843876</v>
      </c>
      <c r="H83" s="51"/>
    </row>
    <row r="84" spans="2:8" x14ac:dyDescent="0.2">
      <c r="B84" s="21"/>
      <c r="C84" s="26" t="s">
        <v>2</v>
      </c>
      <c r="D84" s="47">
        <v>5.3478447195730965</v>
      </c>
      <c r="E84" s="5">
        <v>801.26975793899783</v>
      </c>
      <c r="F84" s="5">
        <v>104.07835515548281</v>
      </c>
      <c r="G84" s="5">
        <v>48.188278436988547</v>
      </c>
      <c r="H84" s="52"/>
    </row>
    <row r="85" spans="2:8" x14ac:dyDescent="0.2">
      <c r="B85" s="18">
        <v>2008</v>
      </c>
      <c r="C85" s="18" t="s">
        <v>3</v>
      </c>
      <c r="D85" s="46">
        <v>4.1520000000000001</v>
      </c>
      <c r="E85" s="49">
        <v>556.43333333333339</v>
      </c>
      <c r="F85" s="49">
        <v>97.94376080921505</v>
      </c>
      <c r="G85" s="49">
        <v>45.347961254666565</v>
      </c>
      <c r="H85" s="51"/>
    </row>
    <row r="86" spans="2:8" x14ac:dyDescent="0.2">
      <c r="B86" s="22"/>
      <c r="C86" s="43" t="s">
        <v>2</v>
      </c>
      <c r="D86" s="54">
        <v>4.0709999999999997</v>
      </c>
      <c r="E86" s="55">
        <v>559.75</v>
      </c>
      <c r="F86" s="55">
        <v>111.63914052358513</v>
      </c>
      <c r="G86" s="55">
        <v>51.688922062419906</v>
      </c>
      <c r="H86" s="56"/>
    </row>
    <row r="88" spans="2:8" x14ac:dyDescent="0.2">
      <c r="B88" s="42">
        <v>40447</v>
      </c>
    </row>
    <row r="89" spans="2:8" x14ac:dyDescent="0.2">
      <c r="B89" t="s">
        <v>10</v>
      </c>
      <c r="C89" s="17" t="s">
        <v>39</v>
      </c>
      <c r="D89" t="s">
        <v>6</v>
      </c>
      <c r="E89" t="s">
        <v>7</v>
      </c>
      <c r="F89" t="s">
        <v>36</v>
      </c>
      <c r="G89" t="s">
        <v>37</v>
      </c>
      <c r="H89" t="s">
        <v>84</v>
      </c>
    </row>
    <row r="90" spans="2:8" x14ac:dyDescent="0.2">
      <c r="B90">
        <v>1998</v>
      </c>
      <c r="C90" t="s">
        <v>3</v>
      </c>
      <c r="D90" s="41">
        <v>5.8376666666666672</v>
      </c>
      <c r="E90" s="5">
        <v>823.86666666666679</v>
      </c>
      <c r="F90" s="5">
        <v>78.044703168761572</v>
      </c>
      <c r="G90" s="5">
        <v>36.134697567136612</v>
      </c>
      <c r="H90">
        <v>0</v>
      </c>
    </row>
    <row r="91" spans="2:8" x14ac:dyDescent="0.2">
      <c r="B91">
        <v>1999</v>
      </c>
      <c r="C91" t="s">
        <v>3</v>
      </c>
      <c r="D91" s="41">
        <v>5.6550000000000002</v>
      </c>
      <c r="E91" s="5">
        <v>752.9</v>
      </c>
      <c r="F91" s="5">
        <v>81.234024619679658</v>
      </c>
      <c r="G91" s="5">
        <v>37.611353398911689</v>
      </c>
      <c r="H91" s="1">
        <v>1311.4508188405805</v>
      </c>
    </row>
    <row r="92" spans="2:8" x14ac:dyDescent="0.2">
      <c r="B92">
        <v>2000</v>
      </c>
      <c r="C92" t="s">
        <v>3</v>
      </c>
      <c r="D92" s="41">
        <v>5.8315390891284906</v>
      </c>
      <c r="E92" s="5">
        <v>809.82613369755563</v>
      </c>
      <c r="F92" s="5">
        <v>83.445050796288371</v>
      </c>
      <c r="G92" s="5">
        <v>38.635058518681518</v>
      </c>
      <c r="H92" s="1">
        <v>1261.6673550724631</v>
      </c>
    </row>
    <row r="93" spans="2:8" x14ac:dyDescent="0.2">
      <c r="B93">
        <v>2001</v>
      </c>
      <c r="C93" t="s">
        <v>3</v>
      </c>
      <c r="D93" s="41">
        <v>5.605999999999999</v>
      </c>
      <c r="E93" s="5">
        <v>815.36666666666667</v>
      </c>
      <c r="F93" s="5">
        <v>76.575180302157065</v>
      </c>
      <c r="G93" s="5">
        <v>35.454308479898721</v>
      </c>
      <c r="H93" s="1">
        <v>1120.8672753623196</v>
      </c>
    </row>
    <row r="94" spans="2:8" x14ac:dyDescent="0.2">
      <c r="B94">
        <v>2002</v>
      </c>
      <c r="C94" t="s">
        <v>3</v>
      </c>
      <c r="D94" s="41">
        <v>5.5279999999999996</v>
      </c>
      <c r="E94" s="5">
        <v>825.93333333333339</v>
      </c>
      <c r="F94" s="5">
        <v>87.312689377180121</v>
      </c>
      <c r="G94" s="5">
        <v>40.4257751816344</v>
      </c>
      <c r="H94" s="1">
        <v>1204.8994719126656</v>
      </c>
    </row>
    <row r="95" spans="2:8" x14ac:dyDescent="0.2">
      <c r="B95">
        <v>2003</v>
      </c>
      <c r="C95" t="s">
        <v>3</v>
      </c>
      <c r="D95" s="41">
        <v>5.4781134906657121</v>
      </c>
      <c r="E95" s="5">
        <v>825.8026345672821</v>
      </c>
      <c r="F95" s="5">
        <v>94.125560729005869</v>
      </c>
      <c r="G95" s="5">
        <v>43.580134617529716</v>
      </c>
      <c r="H95" s="1">
        <v>1293.321441058006</v>
      </c>
    </row>
    <row r="96" spans="2:8" x14ac:dyDescent="0.2">
      <c r="B96">
        <v>2004</v>
      </c>
      <c r="C96" t="s">
        <v>3</v>
      </c>
      <c r="D96" s="41">
        <v>4.85990959504963</v>
      </c>
      <c r="E96" s="5">
        <v>674.24482997976247</v>
      </c>
      <c r="F96" s="5">
        <v>92.36941121680222</v>
      </c>
      <c r="G96" s="5">
        <v>42.767037393379432</v>
      </c>
      <c r="H96">
        <v>0</v>
      </c>
    </row>
    <row r="97" spans="2:8" x14ac:dyDescent="0.2">
      <c r="B97">
        <v>2005</v>
      </c>
      <c r="C97" t="s">
        <v>3</v>
      </c>
      <c r="D97" s="41">
        <v>5.7126435671548421</v>
      </c>
      <c r="E97" s="5">
        <v>822.65430485293246</v>
      </c>
      <c r="F97" s="5">
        <v>85.850107831602898</v>
      </c>
      <c r="G97" s="5">
        <v>39.748599926032149</v>
      </c>
      <c r="H97">
        <v>0</v>
      </c>
    </row>
    <row r="98" spans="2:8" x14ac:dyDescent="0.2">
      <c r="B98">
        <v>2006</v>
      </c>
      <c r="C98" t="s">
        <v>3</v>
      </c>
      <c r="D98" s="41">
        <v>5.6052027632187036</v>
      </c>
      <c r="E98" s="5">
        <v>838.63612915969873</v>
      </c>
      <c r="F98" s="5">
        <v>89.106851861025106</v>
      </c>
      <c r="G98" s="5">
        <v>41.25647241165462</v>
      </c>
      <c r="H98">
        <v>0</v>
      </c>
    </row>
    <row r="99" spans="2:8" x14ac:dyDescent="0.2">
      <c r="B99">
        <v>2007</v>
      </c>
      <c r="C99" t="s">
        <v>3</v>
      </c>
      <c r="D99" s="41">
        <v>5.4050457005554042</v>
      </c>
      <c r="E99" s="5">
        <v>818.9797432405735</v>
      </c>
      <c r="F99" s="5">
        <v>95.856050811757811</v>
      </c>
      <c r="G99" s="5">
        <v>44.381351525843876</v>
      </c>
      <c r="H99">
        <v>0</v>
      </c>
    </row>
    <row r="100" spans="2:8" x14ac:dyDescent="0.2">
      <c r="B100">
        <v>2008</v>
      </c>
      <c r="C100" t="s">
        <v>3</v>
      </c>
      <c r="D100" s="41">
        <v>4.1520000000000001</v>
      </c>
      <c r="E100" s="5">
        <v>556.43333333333339</v>
      </c>
      <c r="F100" s="5">
        <v>97.94376080921505</v>
      </c>
      <c r="G100" s="5">
        <v>45.347961254666565</v>
      </c>
      <c r="H100">
        <v>0</v>
      </c>
    </row>
    <row r="101" spans="2:8" x14ac:dyDescent="0.2">
      <c r="B101">
        <v>1998</v>
      </c>
      <c r="C101" t="s">
        <v>2</v>
      </c>
      <c r="D101" s="41">
        <v>5.4794999999999998</v>
      </c>
      <c r="E101" s="5">
        <v>748.95</v>
      </c>
      <c r="F101" s="5">
        <v>84.949597734091128</v>
      </c>
      <c r="G101" s="5">
        <v>39.331663750884196</v>
      </c>
      <c r="H101">
        <v>0</v>
      </c>
    </row>
    <row r="102" spans="2:8" x14ac:dyDescent="0.2">
      <c r="B102">
        <v>1999</v>
      </c>
      <c r="C102" t="s">
        <v>2</v>
      </c>
      <c r="D102" s="41">
        <v>5.8454999999999995</v>
      </c>
      <c r="E102" s="5">
        <v>757</v>
      </c>
      <c r="F102" s="5">
        <v>78.132134064120578</v>
      </c>
      <c r="G102" s="5">
        <v>36.175178071687832</v>
      </c>
      <c r="H102" s="1">
        <v>1321.616760869566</v>
      </c>
    </row>
    <row r="103" spans="2:8" x14ac:dyDescent="0.2">
      <c r="B103">
        <v>2000</v>
      </c>
      <c r="C103" t="s">
        <v>2</v>
      </c>
      <c r="D103" s="41">
        <v>6.2962370782360999</v>
      </c>
      <c r="E103" s="5">
        <v>876.82689985336151</v>
      </c>
      <c r="F103" s="5">
        <v>86.193799479717171</v>
      </c>
      <c r="G103" s="5">
        <v>39.907729159109053</v>
      </c>
      <c r="H103" s="1">
        <v>1273.1329347826081</v>
      </c>
    </row>
    <row r="104" spans="2:8" x14ac:dyDescent="0.2">
      <c r="B104">
        <v>2001</v>
      </c>
      <c r="C104" t="s">
        <v>2</v>
      </c>
      <c r="D104" s="41">
        <v>6.08</v>
      </c>
      <c r="E104" s="5">
        <v>872.125</v>
      </c>
      <c r="F104" s="5">
        <v>84.532603546787129</v>
      </c>
      <c r="G104" s="5">
        <v>39.138595442162448</v>
      </c>
      <c r="H104" s="1">
        <v>1121.1766956521747</v>
      </c>
    </row>
    <row r="105" spans="2:8" x14ac:dyDescent="0.2">
      <c r="B105">
        <v>2002</v>
      </c>
      <c r="C105" t="s">
        <v>2</v>
      </c>
      <c r="D105" s="41">
        <v>5.4994999999999994</v>
      </c>
      <c r="E105" s="5">
        <v>800.05</v>
      </c>
      <c r="F105" s="5">
        <v>91.457690749701854</v>
      </c>
      <c r="G105" s="5">
        <v>42.344910817111959</v>
      </c>
      <c r="H105" s="1">
        <v>1188.2856510405363</v>
      </c>
    </row>
    <row r="106" spans="2:8" x14ac:dyDescent="0.2">
      <c r="B106">
        <v>2003</v>
      </c>
      <c r="C106" t="s">
        <v>2</v>
      </c>
      <c r="D106" s="41">
        <v>5.1250449763885531</v>
      </c>
      <c r="E106" s="5">
        <v>775.32104717477159</v>
      </c>
      <c r="F106" s="5">
        <v>95.727701713041796</v>
      </c>
      <c r="G106" s="5">
        <v>44.321925893138349</v>
      </c>
      <c r="H106" s="1">
        <v>1292.1340845575423</v>
      </c>
    </row>
    <row r="107" spans="2:8" x14ac:dyDescent="0.2">
      <c r="B107">
        <v>2004</v>
      </c>
      <c r="C107" t="s">
        <v>2</v>
      </c>
      <c r="D107" s="41">
        <v>4.7895578676305606</v>
      </c>
      <c r="E107" s="5">
        <v>696.62466629757228</v>
      </c>
      <c r="F107" s="5">
        <v>94.937006987712607</v>
      </c>
      <c r="G107" s="5">
        <v>43.955834235310931</v>
      </c>
      <c r="H107">
        <v>0</v>
      </c>
    </row>
    <row r="108" spans="2:8" x14ac:dyDescent="0.2">
      <c r="B108">
        <v>2005</v>
      </c>
      <c r="C108" t="s">
        <v>2</v>
      </c>
      <c r="D108" s="41">
        <v>6.521562788825765</v>
      </c>
      <c r="E108" s="5">
        <v>930.24432366275209</v>
      </c>
      <c r="F108" s="5">
        <v>88.752360232792256</v>
      </c>
      <c r="G108" s="5">
        <v>41.092342787782812</v>
      </c>
      <c r="H108">
        <v>0</v>
      </c>
    </row>
    <row r="109" spans="2:8" x14ac:dyDescent="0.2">
      <c r="B109">
        <v>2006</v>
      </c>
      <c r="C109" t="s">
        <v>2</v>
      </c>
      <c r="D109" s="41">
        <v>6.102337708085722</v>
      </c>
      <c r="E109" s="5">
        <v>925.03575170418981</v>
      </c>
      <c r="F109" s="5">
        <v>96.241417836530275</v>
      </c>
      <c r="G109" s="5">
        <v>44.559776458313522</v>
      </c>
      <c r="H109">
        <v>0</v>
      </c>
    </row>
    <row r="110" spans="2:8" x14ac:dyDescent="0.2">
      <c r="B110">
        <v>2007</v>
      </c>
      <c r="C110" t="s">
        <v>2</v>
      </c>
      <c r="D110" s="41">
        <v>5.3478447195730965</v>
      </c>
      <c r="E110" s="5">
        <v>801.26975793899783</v>
      </c>
      <c r="F110" s="5">
        <v>104.07835515548281</v>
      </c>
      <c r="G110" s="5">
        <v>48.188278436988547</v>
      </c>
      <c r="H110">
        <v>0</v>
      </c>
    </row>
    <row r="111" spans="2:8" x14ac:dyDescent="0.2">
      <c r="B111">
        <v>2008</v>
      </c>
      <c r="C111" t="s">
        <v>2</v>
      </c>
      <c r="D111" s="41">
        <v>4.0709999999999997</v>
      </c>
      <c r="E111" s="5">
        <v>559.75</v>
      </c>
      <c r="F111" s="5">
        <v>111.63914052358513</v>
      </c>
      <c r="G111" s="5">
        <v>51.688922062419906</v>
      </c>
      <c r="H111">
        <v>0</v>
      </c>
    </row>
    <row r="123" spans="2:3" x14ac:dyDescent="0.2">
      <c r="B123" s="6"/>
      <c r="C123" s="6"/>
    </row>
    <row r="129" spans="2:3" x14ac:dyDescent="0.2">
      <c r="B129" s="6"/>
      <c r="C129" s="6"/>
    </row>
    <row r="135" spans="2:3" x14ac:dyDescent="0.2">
      <c r="B135" s="6"/>
      <c r="C135" s="6"/>
    </row>
    <row r="145" spans="2:3" x14ac:dyDescent="0.2">
      <c r="B145" s="6"/>
      <c r="C145" s="6"/>
    </row>
  </sheetData>
  <phoneticPr fontId="7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46"/>
  <sheetViews>
    <sheetView workbookViewId="0">
      <selection activeCell="C5" sqref="C5"/>
    </sheetView>
  </sheetViews>
  <sheetFormatPr defaultRowHeight="12.75" x14ac:dyDescent="0.2"/>
  <cols>
    <col min="1" max="1" width="6" customWidth="1"/>
    <col min="3" max="3" width="7" customWidth="1"/>
    <col min="4" max="4" width="11.28515625" customWidth="1"/>
    <col min="5" max="5" width="9" customWidth="1"/>
    <col min="6" max="6" width="9.42578125" customWidth="1"/>
    <col min="7" max="7" width="9.85546875" customWidth="1"/>
    <col min="8" max="8" width="9.42578125" customWidth="1"/>
    <col min="9" max="9" width="9" customWidth="1"/>
    <col min="10" max="10" width="10.140625" customWidth="1"/>
    <col min="11" max="11" width="10" customWidth="1"/>
    <col min="12" max="12" width="16.7109375" bestFit="1" customWidth="1"/>
    <col min="13" max="13" width="17" bestFit="1" customWidth="1"/>
  </cols>
  <sheetData>
    <row r="1" spans="1:14" x14ac:dyDescent="0.2">
      <c r="B1" s="6"/>
      <c r="C1" s="6"/>
    </row>
    <row r="2" spans="1:14" x14ac:dyDescent="0.2">
      <c r="D2" s="8"/>
      <c r="E2" s="8" t="s">
        <v>55</v>
      </c>
      <c r="F2" s="8"/>
      <c r="G2" s="9"/>
      <c r="H2" s="9" t="s">
        <v>56</v>
      </c>
      <c r="I2" s="9"/>
      <c r="J2" s="16" t="s">
        <v>57</v>
      </c>
      <c r="K2" s="16"/>
    </row>
    <row r="3" spans="1:14" x14ac:dyDescent="0.2">
      <c r="B3" s="7"/>
      <c r="C3" s="7"/>
      <c r="D3" s="8" t="s">
        <v>0</v>
      </c>
      <c r="E3" s="8"/>
      <c r="F3" s="8"/>
      <c r="G3" s="9" t="s">
        <v>1</v>
      </c>
      <c r="H3" s="9"/>
      <c r="I3" s="9"/>
      <c r="J3" s="16" t="s">
        <v>58</v>
      </c>
      <c r="K3" s="16"/>
    </row>
    <row r="4" spans="1:14" s="6" customFormat="1" x14ac:dyDescent="0.2">
      <c r="A4" s="6" t="s">
        <v>10</v>
      </c>
      <c r="B4" s="6" t="s">
        <v>11</v>
      </c>
      <c r="C4" s="6" t="s">
        <v>39</v>
      </c>
      <c r="D4" s="6" t="s">
        <v>127</v>
      </c>
      <c r="E4" s="6" t="s">
        <v>128</v>
      </c>
      <c r="F4" s="6" t="s">
        <v>129</v>
      </c>
      <c r="G4" s="6" t="s">
        <v>130</v>
      </c>
      <c r="H4" s="6" t="s">
        <v>131</v>
      </c>
      <c r="I4" s="6" t="s">
        <v>132</v>
      </c>
      <c r="J4" s="6" t="s">
        <v>134</v>
      </c>
      <c r="K4" s="6" t="s">
        <v>133</v>
      </c>
    </row>
    <row r="5" spans="1:14" ht="15.75" x14ac:dyDescent="0.2">
      <c r="A5">
        <v>1998</v>
      </c>
      <c r="B5">
        <v>1</v>
      </c>
      <c r="C5" t="s">
        <v>2</v>
      </c>
      <c r="D5" s="3">
        <v>361.8566265060241</v>
      </c>
      <c r="E5" s="35">
        <v>98.144920747122256</v>
      </c>
      <c r="F5" s="1">
        <v>137.11575091575094</v>
      </c>
      <c r="G5" s="4">
        <f>D5*0.463</f>
        <v>167.53961807228916</v>
      </c>
      <c r="H5" s="1">
        <f>E5*0.457</f>
        <v>44.852228781434874</v>
      </c>
      <c r="I5" s="1">
        <f>F5*0.471</f>
        <v>64.581518681318684</v>
      </c>
      <c r="J5" s="5">
        <v>3.1553897831325304</v>
      </c>
      <c r="K5" s="5">
        <v>0.63461302659645002</v>
      </c>
      <c r="L5" s="10"/>
      <c r="M5" s="5"/>
      <c r="N5" s="5"/>
    </row>
    <row r="6" spans="1:14" ht="15.75" x14ac:dyDescent="0.2">
      <c r="A6">
        <v>1998</v>
      </c>
      <c r="B6">
        <v>2</v>
      </c>
      <c r="C6" t="s">
        <v>2</v>
      </c>
      <c r="D6" s="3">
        <v>418.00120481927706</v>
      </c>
      <c r="E6" s="35">
        <v>137.40300624974947</v>
      </c>
      <c r="F6" s="1">
        <v>197.90641980936431</v>
      </c>
      <c r="G6" s="4">
        <f t="shared" ref="G6:G59" si="0">D6*0.463</f>
        <v>193.53455783132529</v>
      </c>
      <c r="H6" s="1">
        <f t="shared" ref="H6:H59" si="1">E6*0.457</f>
        <v>62.79317385613551</v>
      </c>
      <c r="I6" s="1">
        <f t="shared" ref="I6:I59" si="2">F6*0.471</f>
        <v>93.213923730210581</v>
      </c>
      <c r="J6" s="5">
        <v>3.582270325301204</v>
      </c>
      <c r="K6" s="5">
        <v>0.97893855925357265</v>
      </c>
      <c r="L6" s="4"/>
      <c r="M6" s="5"/>
      <c r="N6" s="5"/>
    </row>
    <row r="7" spans="1:14" ht="15.75" x14ac:dyDescent="0.2">
      <c r="A7">
        <v>1998</v>
      </c>
      <c r="B7">
        <v>3</v>
      </c>
      <c r="C7" t="s">
        <v>3</v>
      </c>
      <c r="D7" s="3">
        <v>333.36144578313252</v>
      </c>
      <c r="E7" s="35">
        <v>199.12402619350615</v>
      </c>
      <c r="F7" s="1">
        <v>267.33809523809521</v>
      </c>
      <c r="G7" s="4">
        <f t="shared" si="0"/>
        <v>154.34634939759036</v>
      </c>
      <c r="H7" s="1">
        <f t="shared" si="1"/>
        <v>90.999679970432311</v>
      </c>
      <c r="I7" s="1">
        <f t="shared" si="2"/>
        <v>125.91624285714283</v>
      </c>
      <c r="J7" s="5">
        <v>3.2869438554216868</v>
      </c>
      <c r="K7" s="5">
        <v>1.4624173857470879</v>
      </c>
      <c r="L7" s="4"/>
      <c r="M7" s="5"/>
      <c r="N7" s="5"/>
    </row>
    <row r="8" spans="1:14" ht="15.75" x14ac:dyDescent="0.2">
      <c r="A8">
        <v>1998</v>
      </c>
      <c r="B8">
        <v>4</v>
      </c>
      <c r="C8" t="s">
        <v>3</v>
      </c>
      <c r="D8" s="3">
        <v>368.2674698795181</v>
      </c>
      <c r="E8" s="35">
        <v>104.60175136042504</v>
      </c>
      <c r="F8" s="1">
        <v>240.18881953643702</v>
      </c>
      <c r="G8" s="4">
        <f t="shared" si="0"/>
        <v>170.5078385542169</v>
      </c>
      <c r="H8" s="1">
        <f t="shared" si="1"/>
        <v>47.803000371714248</v>
      </c>
      <c r="I8" s="1">
        <f t="shared" si="2"/>
        <v>113.12893400166183</v>
      </c>
      <c r="J8" s="5">
        <v>3.6421652771084343</v>
      </c>
      <c r="K8" s="5">
        <v>0.73804521922299804</v>
      </c>
      <c r="L8" s="4"/>
      <c r="M8" s="5"/>
      <c r="N8" s="5"/>
    </row>
    <row r="9" spans="1:14" ht="15.75" x14ac:dyDescent="0.2">
      <c r="A9">
        <v>1998</v>
      </c>
      <c r="B9">
        <v>5</v>
      </c>
      <c r="C9" t="s">
        <v>3</v>
      </c>
      <c r="D9" s="3">
        <v>382.01325301204821</v>
      </c>
      <c r="E9" s="35">
        <v>62.73337317161365</v>
      </c>
      <c r="F9" s="1">
        <v>125.92490842490844</v>
      </c>
      <c r="G9" s="4">
        <f t="shared" si="0"/>
        <v>176.87213614457832</v>
      </c>
      <c r="H9" s="1">
        <f t="shared" si="1"/>
        <v>28.669151539427439</v>
      </c>
      <c r="I9" s="1">
        <f t="shared" si="2"/>
        <v>59.310631868131871</v>
      </c>
      <c r="J9" s="5">
        <v>3.6214856385542169</v>
      </c>
      <c r="K9" s="5">
        <v>0.49144963588909402</v>
      </c>
      <c r="L9" s="4"/>
      <c r="M9" s="5"/>
      <c r="N9" s="5"/>
    </row>
    <row r="10" spans="1:14" ht="15.75" x14ac:dyDescent="0.2">
      <c r="A10">
        <v>1999</v>
      </c>
      <c r="B10">
        <v>1</v>
      </c>
      <c r="C10" t="s">
        <v>2</v>
      </c>
      <c r="D10" s="3">
        <v>475.23308619091745</v>
      </c>
      <c r="E10" s="35">
        <v>285.60798159358944</v>
      </c>
      <c r="F10" s="1">
        <v>197.54341439720068</v>
      </c>
      <c r="G10" s="4">
        <f t="shared" si="0"/>
        <v>220.0329189063948</v>
      </c>
      <c r="H10" s="1">
        <f t="shared" si="1"/>
        <v>130.52284758827037</v>
      </c>
      <c r="I10" s="1">
        <f t="shared" si="2"/>
        <v>93.042948181081513</v>
      </c>
      <c r="J10" s="5">
        <v>3.4413664484310864</v>
      </c>
      <c r="K10" s="5">
        <v>1.8390018602220588</v>
      </c>
      <c r="L10" s="10"/>
      <c r="M10" s="5"/>
      <c r="N10" s="5"/>
    </row>
    <row r="11" spans="1:14" ht="15.75" x14ac:dyDescent="0.2">
      <c r="A11">
        <v>1999</v>
      </c>
      <c r="B11">
        <v>2</v>
      </c>
      <c r="C11" t="s">
        <v>2</v>
      </c>
      <c r="D11" s="3">
        <v>529.24448563484691</v>
      </c>
      <c r="E11" s="35">
        <v>245.88693388846426</v>
      </c>
      <c r="F11" s="1">
        <v>434.52708161251553</v>
      </c>
      <c r="G11" s="4">
        <f t="shared" si="0"/>
        <v>245.04019684893413</v>
      </c>
      <c r="H11" s="1">
        <f t="shared" si="1"/>
        <v>112.37032878702817</v>
      </c>
      <c r="I11" s="1">
        <f t="shared" si="2"/>
        <v>204.6622554394948</v>
      </c>
      <c r="J11" s="5">
        <v>4.0494763786574861</v>
      </c>
      <c r="K11" s="5">
        <v>1.5114215117058687</v>
      </c>
      <c r="L11" s="4"/>
      <c r="M11" s="5"/>
      <c r="N11" s="5"/>
    </row>
    <row r="12" spans="1:14" ht="15.75" x14ac:dyDescent="0.2">
      <c r="A12">
        <v>1999</v>
      </c>
      <c r="B12">
        <v>3</v>
      </c>
      <c r="C12" t="s">
        <v>3</v>
      </c>
      <c r="D12" s="3">
        <v>418.48405931417983</v>
      </c>
      <c r="E12" s="35">
        <v>146.5598819287832</v>
      </c>
      <c r="F12" s="1">
        <v>54.285714285714292</v>
      </c>
      <c r="G12" s="4">
        <f t="shared" si="0"/>
        <v>193.75811946246526</v>
      </c>
      <c r="H12" s="1">
        <f t="shared" si="1"/>
        <v>66.977866041453922</v>
      </c>
      <c r="I12" s="1">
        <f t="shared" si="2"/>
        <v>25.568571428571431</v>
      </c>
      <c r="J12" s="5">
        <v>3.5057007483119293</v>
      </c>
      <c r="K12" s="5">
        <v>1.1210270012664305</v>
      </c>
      <c r="L12" s="4"/>
      <c r="M12" s="5"/>
      <c r="N12" s="5"/>
    </row>
    <row r="13" spans="1:14" ht="15.75" x14ac:dyDescent="0.2">
      <c r="A13">
        <v>1999</v>
      </c>
      <c r="B13">
        <v>4</v>
      </c>
      <c r="C13" t="s">
        <v>3</v>
      </c>
      <c r="D13" s="3">
        <v>462.99860982391107</v>
      </c>
      <c r="E13" s="35">
        <v>356.80003958475351</v>
      </c>
      <c r="F13" s="1">
        <v>575.26878400714418</v>
      </c>
      <c r="G13" s="4">
        <f t="shared" si="0"/>
        <v>214.36835634847083</v>
      </c>
      <c r="H13" s="1">
        <f t="shared" si="1"/>
        <v>163.05761809023235</v>
      </c>
      <c r="I13" s="1">
        <f t="shared" si="2"/>
        <v>270.95159726736489</v>
      </c>
      <c r="J13" s="5">
        <v>3.7621944181120086</v>
      </c>
      <c r="K13" s="5">
        <v>2.3307782581048624</v>
      </c>
      <c r="L13" s="4"/>
      <c r="M13" s="5"/>
      <c r="N13" s="5"/>
    </row>
    <row r="14" spans="1:14" ht="15.75" x14ac:dyDescent="0.2">
      <c r="A14">
        <v>1999</v>
      </c>
      <c r="B14">
        <v>5</v>
      </c>
      <c r="C14" t="s">
        <v>3</v>
      </c>
      <c r="D14" s="3">
        <v>442.1707136237257</v>
      </c>
      <c r="E14" s="35">
        <v>171.5573100629415</v>
      </c>
      <c r="F14" s="1">
        <v>235.82895084879988</v>
      </c>
      <c r="G14" s="4">
        <f t="shared" si="0"/>
        <v>204.725040407785</v>
      </c>
      <c r="H14" s="1">
        <f t="shared" si="1"/>
        <v>78.40169069876427</v>
      </c>
      <c r="I14" s="1">
        <f t="shared" si="2"/>
        <v>111.07543584978474</v>
      </c>
      <c r="J14" s="5">
        <v>3.6573834741162456</v>
      </c>
      <c r="K14" s="5">
        <v>1.1359997374971749</v>
      </c>
      <c r="L14" s="4"/>
      <c r="M14" s="5"/>
      <c r="N14" s="5"/>
    </row>
    <row r="15" spans="1:14" ht="15.75" x14ac:dyDescent="0.2">
      <c r="A15">
        <v>2000</v>
      </c>
      <c r="B15">
        <v>1</v>
      </c>
      <c r="C15" t="s">
        <v>2</v>
      </c>
      <c r="D15" s="3">
        <v>526.34538461538466</v>
      </c>
      <c r="E15" s="35">
        <v>349.76362258880226</v>
      </c>
      <c r="F15" s="1">
        <v>364.23056763941224</v>
      </c>
      <c r="G15" s="4">
        <f t="shared" si="0"/>
        <v>243.6979130769231</v>
      </c>
      <c r="H15" s="1">
        <f t="shared" si="1"/>
        <v>159.84197552308265</v>
      </c>
      <c r="I15" s="1">
        <f t="shared" si="2"/>
        <v>171.55259735816315</v>
      </c>
      <c r="J15" s="5">
        <v>3.9671403560439562</v>
      </c>
      <c r="K15" s="5">
        <v>2.3553393833304495</v>
      </c>
      <c r="L15" s="10"/>
      <c r="M15" s="5"/>
      <c r="N15" s="5"/>
    </row>
    <row r="16" spans="1:14" ht="15.75" x14ac:dyDescent="0.2">
      <c r="A16">
        <v>2000</v>
      </c>
      <c r="B16">
        <v>2</v>
      </c>
      <c r="C16" t="s">
        <v>2</v>
      </c>
      <c r="D16" s="3">
        <v>523.40153846153851</v>
      </c>
      <c r="E16" s="35">
        <v>151.86542893484122</v>
      </c>
      <c r="F16" s="1">
        <v>270.35714285714283</v>
      </c>
      <c r="G16" s="4">
        <f t="shared" si="0"/>
        <v>242.33491230769235</v>
      </c>
      <c r="H16" s="1">
        <f t="shared" si="1"/>
        <v>69.402501023222442</v>
      </c>
      <c r="I16" s="1">
        <f t="shared" si="2"/>
        <v>127.33821428571427</v>
      </c>
      <c r="J16" s="5">
        <v>4.1401061692307701</v>
      </c>
      <c r="K16" s="5">
        <v>1.0051895911455464</v>
      </c>
      <c r="L16" s="4"/>
      <c r="M16" s="5"/>
      <c r="N16" s="5"/>
    </row>
    <row r="17" spans="1:14" ht="15.75" x14ac:dyDescent="0.2">
      <c r="A17">
        <v>2000</v>
      </c>
      <c r="B17">
        <v>3</v>
      </c>
      <c r="C17" t="s">
        <v>3</v>
      </c>
      <c r="D17" s="3">
        <v>463.90846153846155</v>
      </c>
      <c r="E17" s="35">
        <v>79.552583064387164</v>
      </c>
      <c r="F17" s="1">
        <v>164.70707731820852</v>
      </c>
      <c r="G17" s="4">
        <f t="shared" si="0"/>
        <v>214.7896176923077</v>
      </c>
      <c r="H17" s="1">
        <f t="shared" si="1"/>
        <v>36.355530460424937</v>
      </c>
      <c r="I17" s="1">
        <f t="shared" si="2"/>
        <v>77.577033416876205</v>
      </c>
      <c r="J17" s="5">
        <v>3.7689248868131875</v>
      </c>
      <c r="K17" s="5">
        <v>0.57200364243168089</v>
      </c>
      <c r="L17" s="4"/>
      <c r="M17" s="5"/>
      <c r="N17" s="5"/>
    </row>
    <row r="18" spans="1:14" ht="15.75" x14ac:dyDescent="0.2">
      <c r="A18">
        <v>2000</v>
      </c>
      <c r="B18">
        <v>4</v>
      </c>
      <c r="C18" t="s">
        <v>3</v>
      </c>
      <c r="D18" s="3">
        <v>479.60307692307686</v>
      </c>
      <c r="E18" s="35">
        <v>194.98657871900588</v>
      </c>
      <c r="F18" s="1">
        <v>506.64841009146477</v>
      </c>
      <c r="G18" s="4">
        <f t="shared" si="0"/>
        <v>222.05622461538459</v>
      </c>
      <c r="H18" s="1">
        <f t="shared" si="1"/>
        <v>89.108866474585696</v>
      </c>
      <c r="I18" s="1">
        <f t="shared" si="2"/>
        <v>238.63140115307991</v>
      </c>
      <c r="J18" s="5">
        <v>4.2554495868131861</v>
      </c>
      <c r="K18" s="5">
        <v>1.2578396665716038</v>
      </c>
      <c r="L18" s="4"/>
      <c r="M18" s="5"/>
      <c r="N18" s="5"/>
    </row>
    <row r="19" spans="1:14" ht="15.75" x14ac:dyDescent="0.2">
      <c r="A19">
        <v>2000</v>
      </c>
      <c r="B19">
        <v>5</v>
      </c>
      <c r="C19" t="s">
        <v>3</v>
      </c>
      <c r="D19" s="3">
        <v>471.64</v>
      </c>
      <c r="E19" s="35">
        <v>156.33775829048352</v>
      </c>
      <c r="F19" s="1">
        <v>220.4459200243783</v>
      </c>
      <c r="G19" s="4">
        <f t="shared" si="0"/>
        <v>218.36932000000002</v>
      </c>
      <c r="H19" s="1">
        <f t="shared" si="1"/>
        <v>71.446355538750979</v>
      </c>
      <c r="I19" s="1">
        <f t="shared" si="2"/>
        <v>103.83002833148217</v>
      </c>
      <c r="J19" s="5">
        <v>4.2226335259580949</v>
      </c>
      <c r="K19" s="5">
        <v>1.0495866289857896</v>
      </c>
      <c r="L19" s="4"/>
      <c r="M19" s="5"/>
      <c r="N19" s="5"/>
    </row>
    <row r="20" spans="1:14" ht="15.75" x14ac:dyDescent="0.2">
      <c r="A20">
        <v>2001</v>
      </c>
      <c r="B20">
        <v>1</v>
      </c>
      <c r="C20" t="s">
        <v>2</v>
      </c>
      <c r="D20" s="3">
        <v>504.77871794871788</v>
      </c>
      <c r="E20" s="35">
        <v>901.53266021879358</v>
      </c>
      <c r="F20" s="1">
        <v>110.32568236840321</v>
      </c>
      <c r="G20" s="4">
        <f t="shared" si="0"/>
        <v>233.71254641025638</v>
      </c>
      <c r="H20" s="1">
        <f t="shared" si="1"/>
        <v>412.0004257199887</v>
      </c>
      <c r="I20" s="1">
        <f t="shared" si="2"/>
        <v>51.963396395517911</v>
      </c>
      <c r="J20" s="5">
        <v>3.7875229803418797</v>
      </c>
      <c r="K20" s="5">
        <v>5.1553865451544638</v>
      </c>
      <c r="L20" s="10"/>
      <c r="M20" s="5"/>
      <c r="N20" s="5"/>
    </row>
    <row r="21" spans="1:14" ht="15.75" x14ac:dyDescent="0.2">
      <c r="A21">
        <v>2001</v>
      </c>
      <c r="B21">
        <v>2</v>
      </c>
      <c r="C21" t="s">
        <v>2</v>
      </c>
      <c r="D21" s="3">
        <v>468.18333333333339</v>
      </c>
      <c r="E21" s="35">
        <v>243.67368479365172</v>
      </c>
      <c r="F21" s="1">
        <v>299.11071054116866</v>
      </c>
      <c r="G21" s="4">
        <f t="shared" si="0"/>
        <v>216.76888333333338</v>
      </c>
      <c r="H21" s="1">
        <f t="shared" si="1"/>
        <v>111.35887395069884</v>
      </c>
      <c r="I21" s="1">
        <f t="shared" si="2"/>
        <v>140.88114466489043</v>
      </c>
      <c r="J21" s="5">
        <v>3.6541709166666676</v>
      </c>
      <c r="K21" s="5">
        <v>1.6553780604142272</v>
      </c>
      <c r="L21" s="4"/>
      <c r="M21" s="5"/>
      <c r="N21" s="5"/>
    </row>
    <row r="22" spans="1:14" ht="15.75" x14ac:dyDescent="0.2">
      <c r="A22">
        <v>2001</v>
      </c>
      <c r="B22">
        <v>3</v>
      </c>
      <c r="C22" t="s">
        <v>3</v>
      </c>
      <c r="D22" s="3">
        <v>482.63846153846146</v>
      </c>
      <c r="E22" s="35">
        <v>84.851346607028461</v>
      </c>
      <c r="F22" s="1">
        <v>142.9223901098901</v>
      </c>
      <c r="G22" s="4">
        <f t="shared" si="0"/>
        <v>223.46160769230767</v>
      </c>
      <c r="H22" s="1">
        <f t="shared" si="1"/>
        <v>38.77706539941201</v>
      </c>
      <c r="I22" s="1">
        <f t="shared" si="2"/>
        <v>67.31644574175823</v>
      </c>
      <c r="J22" s="5">
        <v>4.0431313406593405</v>
      </c>
      <c r="K22" s="5">
        <v>0.65305884253365709</v>
      </c>
      <c r="L22" s="4"/>
      <c r="M22" s="5"/>
      <c r="N22" s="5"/>
    </row>
    <row r="23" spans="1:14" ht="15.75" x14ac:dyDescent="0.2">
      <c r="A23">
        <v>2001</v>
      </c>
      <c r="B23">
        <v>4</v>
      </c>
      <c r="C23" t="s">
        <v>3</v>
      </c>
      <c r="D23" s="3">
        <v>444.99102564102566</v>
      </c>
      <c r="E23" s="35">
        <v>226.25045487678096</v>
      </c>
      <c r="F23" s="1">
        <v>309.71462974104293</v>
      </c>
      <c r="G23" s="4">
        <f t="shared" si="0"/>
        <v>206.0308448717949</v>
      </c>
      <c r="H23" s="1">
        <f t="shared" si="1"/>
        <v>103.39645787868891</v>
      </c>
      <c r="I23" s="1">
        <f t="shared" si="2"/>
        <v>145.87559060803122</v>
      </c>
      <c r="J23" s="5">
        <v>3.8784146391941392</v>
      </c>
      <c r="K23" s="5">
        <v>1.4327048776728175</v>
      </c>
      <c r="L23" s="4"/>
      <c r="M23" s="5"/>
      <c r="N23" s="5"/>
    </row>
    <row r="24" spans="1:14" ht="15.75" x14ac:dyDescent="0.2">
      <c r="A24">
        <v>2001</v>
      </c>
      <c r="B24">
        <v>5</v>
      </c>
      <c r="C24" t="s">
        <v>3</v>
      </c>
      <c r="D24" s="3">
        <v>455.15384615384619</v>
      </c>
      <c r="E24" s="35">
        <v>746.41175578151388</v>
      </c>
      <c r="F24" s="1">
        <v>187.58488094773267</v>
      </c>
      <c r="G24" s="4">
        <f t="shared" si="0"/>
        <v>210.73623076923079</v>
      </c>
      <c r="H24" s="1">
        <f t="shared" si="1"/>
        <v>341.11017239215187</v>
      </c>
      <c r="I24" s="1">
        <f t="shared" si="2"/>
        <v>88.352478926382076</v>
      </c>
      <c r="J24" s="5">
        <v>3.9006684615384621</v>
      </c>
      <c r="K24" s="5">
        <v>4.2592547401561607</v>
      </c>
      <c r="L24" s="4"/>
      <c r="M24" s="5"/>
      <c r="N24" s="5"/>
    </row>
    <row r="25" spans="1:14" ht="15.75" x14ac:dyDescent="0.2">
      <c r="A25">
        <v>2002</v>
      </c>
      <c r="B25">
        <v>1</v>
      </c>
      <c r="C25" t="s">
        <v>2</v>
      </c>
      <c r="D25" s="3">
        <v>500.47692307692313</v>
      </c>
      <c r="E25" s="35">
        <v>836.0630348322893</v>
      </c>
      <c r="F25" s="1">
        <v>317.84546703296706</v>
      </c>
      <c r="G25" s="4">
        <f t="shared" si="0"/>
        <v>231.72081538461541</v>
      </c>
      <c r="H25" s="1">
        <f t="shared" si="1"/>
        <v>382.08080691835625</v>
      </c>
      <c r="I25" s="1">
        <f t="shared" si="2"/>
        <v>149.70521497252747</v>
      </c>
      <c r="J25" s="5">
        <v>3.3889437362637369</v>
      </c>
      <c r="K25" s="5">
        <v>4.7065433910723833</v>
      </c>
      <c r="L25" s="10"/>
      <c r="M25" s="5"/>
      <c r="N25" s="5"/>
    </row>
    <row r="26" spans="1:14" ht="15.75" x14ac:dyDescent="0.2">
      <c r="A26">
        <v>2002</v>
      </c>
      <c r="B26">
        <v>2</v>
      </c>
      <c r="C26" t="s">
        <v>2</v>
      </c>
      <c r="D26" s="3">
        <v>484.8453846153846</v>
      </c>
      <c r="E26" s="35">
        <v>292.01518987289381</v>
      </c>
      <c r="F26" s="1">
        <v>363.92083250210578</v>
      </c>
      <c r="G26" s="4">
        <f t="shared" si="0"/>
        <v>224.48341307692309</v>
      </c>
      <c r="H26" s="1">
        <f t="shared" si="1"/>
        <v>133.45094177191248</v>
      </c>
      <c r="I26" s="1">
        <f t="shared" si="2"/>
        <v>171.4067121084918</v>
      </c>
      <c r="J26" s="5">
        <v>3.026820472527473</v>
      </c>
      <c r="K26" s="5">
        <v>1.8467836613289816</v>
      </c>
      <c r="L26" s="4"/>
      <c r="M26" s="5"/>
      <c r="N26" s="5"/>
    </row>
    <row r="27" spans="1:14" ht="15.75" x14ac:dyDescent="0.2">
      <c r="A27">
        <v>2002</v>
      </c>
      <c r="B27">
        <v>3</v>
      </c>
      <c r="C27" t="s">
        <v>3</v>
      </c>
      <c r="D27" s="3">
        <v>455.59461538461534</v>
      </c>
      <c r="E27" s="35">
        <v>54.696786461376973</v>
      </c>
      <c r="F27" s="1">
        <v>148.60508241758239</v>
      </c>
      <c r="G27" s="4">
        <f t="shared" si="0"/>
        <v>210.94030692307692</v>
      </c>
      <c r="H27" s="1">
        <f t="shared" si="1"/>
        <v>24.996431412849279</v>
      </c>
      <c r="I27" s="1">
        <f t="shared" si="2"/>
        <v>69.992993818681299</v>
      </c>
      <c r="J27" s="5">
        <v>3.3323491868131869</v>
      </c>
      <c r="K27" s="5">
        <v>0.43149107518975605</v>
      </c>
      <c r="L27" s="4"/>
      <c r="M27" s="5"/>
      <c r="N27" s="5"/>
    </row>
    <row r="28" spans="1:14" ht="15.75" x14ac:dyDescent="0.2">
      <c r="A28">
        <v>2002</v>
      </c>
      <c r="B28">
        <v>4</v>
      </c>
      <c r="C28" t="s">
        <v>3</v>
      </c>
      <c r="D28" s="3">
        <v>478.49538461538458</v>
      </c>
      <c r="E28" s="35">
        <v>177.16764776129725</v>
      </c>
      <c r="F28" s="1">
        <v>188.96211260780314</v>
      </c>
      <c r="G28" s="4">
        <f t="shared" si="0"/>
        <v>221.54336307692307</v>
      </c>
      <c r="H28" s="1">
        <f t="shared" si="1"/>
        <v>80.965615026912843</v>
      </c>
      <c r="I28" s="1">
        <f t="shared" si="2"/>
        <v>89.001155038275272</v>
      </c>
      <c r="J28" s="5">
        <v>3.7049214065934071</v>
      </c>
      <c r="K28" s="5">
        <v>1.2640721413737621</v>
      </c>
      <c r="L28" s="4"/>
      <c r="M28" s="5"/>
      <c r="N28" s="5"/>
    </row>
    <row r="29" spans="1:14" ht="15.75" x14ac:dyDescent="0.2">
      <c r="A29">
        <v>2002</v>
      </c>
      <c r="B29">
        <v>5</v>
      </c>
      <c r="C29" t="s">
        <v>3</v>
      </c>
      <c r="D29" s="3">
        <v>462.55538461538464</v>
      </c>
      <c r="E29" s="35">
        <v>363.92734576210245</v>
      </c>
      <c r="F29" s="1">
        <v>241.10135309162061</v>
      </c>
      <c r="G29" s="4">
        <f t="shared" si="0"/>
        <v>214.16314307692309</v>
      </c>
      <c r="H29" s="1">
        <f t="shared" si="1"/>
        <v>166.31479701328084</v>
      </c>
      <c r="I29" s="1">
        <f t="shared" si="2"/>
        <v>113.5587373061533</v>
      </c>
      <c r="J29" s="5">
        <v>3.7004430769230772</v>
      </c>
      <c r="K29" s="5">
        <v>2.3863398429780398</v>
      </c>
      <c r="L29" s="4"/>
      <c r="M29" s="5"/>
      <c r="N29" s="5"/>
    </row>
    <row r="30" spans="1:14" ht="15.75" x14ac:dyDescent="0.2">
      <c r="A30">
        <v>2003</v>
      </c>
      <c r="B30">
        <v>1</v>
      </c>
      <c r="C30" t="s">
        <v>2</v>
      </c>
      <c r="D30" s="3">
        <v>469.25692307692316</v>
      </c>
      <c r="E30" s="35">
        <v>413.09486342721527</v>
      </c>
      <c r="F30" s="1">
        <v>107.19940418001522</v>
      </c>
      <c r="G30" s="4">
        <f t="shared" si="0"/>
        <v>217.26595538461544</v>
      </c>
      <c r="H30" s="1">
        <f t="shared" si="1"/>
        <v>188.78435258623739</v>
      </c>
      <c r="I30" s="1">
        <f t="shared" si="2"/>
        <v>50.490919368787168</v>
      </c>
      <c r="J30" s="5">
        <v>2.9461290364835166</v>
      </c>
      <c r="K30" s="5">
        <v>2.9886416074693845</v>
      </c>
      <c r="L30" s="10"/>
      <c r="M30" s="5"/>
      <c r="N30" s="5"/>
    </row>
    <row r="31" spans="1:14" ht="15.75" x14ac:dyDescent="0.2">
      <c r="A31">
        <v>2003</v>
      </c>
      <c r="B31">
        <v>2</v>
      </c>
      <c r="C31" t="s">
        <v>2</v>
      </c>
      <c r="D31" s="3">
        <v>492.17253846153852</v>
      </c>
      <c r="E31" s="35">
        <v>268.27665478020606</v>
      </c>
      <c r="F31" s="1">
        <v>83.868131868131869</v>
      </c>
      <c r="G31" s="4">
        <f t="shared" si="0"/>
        <v>227.87588530769236</v>
      </c>
      <c r="H31" s="1">
        <f t="shared" si="1"/>
        <v>122.60243123455417</v>
      </c>
      <c r="I31" s="1">
        <f t="shared" si="2"/>
        <v>39.501890109890105</v>
      </c>
      <c r="J31" s="5">
        <v>3.024681490296703</v>
      </c>
      <c r="K31" s="5">
        <v>1.9229832942639569</v>
      </c>
      <c r="L31" s="4"/>
      <c r="M31" s="5"/>
      <c r="N31" s="5"/>
    </row>
    <row r="32" spans="1:14" ht="15.75" x14ac:dyDescent="0.2">
      <c r="A32">
        <v>2003</v>
      </c>
      <c r="B32">
        <v>3</v>
      </c>
      <c r="C32" t="s">
        <v>3</v>
      </c>
      <c r="D32" s="3">
        <v>472.2461538461539</v>
      </c>
      <c r="E32" s="35">
        <v>151.60680473113968</v>
      </c>
      <c r="F32" s="1">
        <v>190.71001327342188</v>
      </c>
      <c r="G32" s="4">
        <f t="shared" si="0"/>
        <v>218.64996923076927</v>
      </c>
      <c r="H32" s="1">
        <f t="shared" si="1"/>
        <v>69.284309762130832</v>
      </c>
      <c r="I32" s="1">
        <f t="shared" si="2"/>
        <v>89.824416251781699</v>
      </c>
      <c r="J32" s="5">
        <v>3.5241031912087912</v>
      </c>
      <c r="K32" s="5">
        <v>1.1627316087766344</v>
      </c>
      <c r="L32" s="4"/>
      <c r="M32" s="5"/>
      <c r="N32" s="5"/>
    </row>
    <row r="33" spans="1:14" ht="15.75" x14ac:dyDescent="0.2">
      <c r="A33">
        <v>2003</v>
      </c>
      <c r="B33">
        <v>4</v>
      </c>
      <c r="C33" t="s">
        <v>3</v>
      </c>
      <c r="D33" s="3">
        <v>505.94076923076926</v>
      </c>
      <c r="E33" s="35">
        <v>87.031214920631029</v>
      </c>
      <c r="F33" s="1">
        <v>266.32400382008416</v>
      </c>
      <c r="G33" s="4">
        <f t="shared" si="0"/>
        <v>234.25057615384617</v>
      </c>
      <c r="H33" s="1">
        <f t="shared" si="1"/>
        <v>39.773265218728383</v>
      </c>
      <c r="I33" s="1">
        <f t="shared" si="2"/>
        <v>125.43860579925963</v>
      </c>
      <c r="J33" s="5">
        <v>3.7684636809890106</v>
      </c>
      <c r="K33" s="5">
        <v>0.75706211484367281</v>
      </c>
      <c r="L33" s="4"/>
      <c r="M33" s="5"/>
      <c r="N33" s="5"/>
    </row>
    <row r="34" spans="1:14" ht="15.75" x14ac:dyDescent="0.2">
      <c r="A34">
        <v>2003</v>
      </c>
      <c r="B34">
        <v>5</v>
      </c>
      <c r="C34" t="s">
        <v>3</v>
      </c>
      <c r="D34" s="3">
        <v>456.14538461538456</v>
      </c>
      <c r="E34" s="35">
        <v>217.89523832462291</v>
      </c>
      <c r="F34" s="1">
        <v>17.090659340659343</v>
      </c>
      <c r="G34" s="4">
        <f t="shared" si="0"/>
        <v>211.19531307692307</v>
      </c>
      <c r="H34" s="1">
        <f t="shared" si="1"/>
        <v>99.578123914352673</v>
      </c>
      <c r="I34" s="1">
        <f t="shared" si="2"/>
        <v>8.0497005494505505</v>
      </c>
      <c r="J34" s="5">
        <v>3.2377851036263734</v>
      </c>
      <c r="K34" s="5">
        <v>1.7486729207921399</v>
      </c>
      <c r="L34" s="4"/>
      <c r="M34" s="5"/>
      <c r="N34" s="5"/>
    </row>
    <row r="35" spans="1:14" ht="15.75" x14ac:dyDescent="0.2">
      <c r="A35">
        <v>2004</v>
      </c>
      <c r="B35">
        <v>1</v>
      </c>
      <c r="C35" t="s">
        <v>2</v>
      </c>
      <c r="D35" s="3">
        <v>475.61692307692306</v>
      </c>
      <c r="E35" s="35">
        <v>652.17144157113535</v>
      </c>
      <c r="F35" s="1">
        <v>47.53777472527473</v>
      </c>
      <c r="G35" s="4">
        <f t="shared" si="0"/>
        <v>220.21063538461539</v>
      </c>
      <c r="H35" s="1">
        <f t="shared" si="1"/>
        <v>298.04234879800885</v>
      </c>
      <c r="I35" s="1">
        <f t="shared" si="2"/>
        <v>22.390291895604395</v>
      </c>
      <c r="J35" s="5">
        <v>3.6382656257142849</v>
      </c>
      <c r="K35" s="5">
        <v>4.4513486036128898</v>
      </c>
      <c r="L35" s="10"/>
      <c r="M35" s="5"/>
      <c r="N35" s="5"/>
    </row>
    <row r="36" spans="1:14" ht="15.75" x14ac:dyDescent="0.2">
      <c r="A36">
        <v>2004</v>
      </c>
      <c r="B36">
        <v>2</v>
      </c>
      <c r="C36" t="s">
        <v>2</v>
      </c>
      <c r="D36" s="3">
        <v>480.6723076923077</v>
      </c>
      <c r="E36" s="35">
        <v>367.16887557267955</v>
      </c>
      <c r="F36" s="1">
        <v>154.63598901098899</v>
      </c>
      <c r="G36" s="4">
        <f t="shared" si="0"/>
        <v>222.55127846153849</v>
      </c>
      <c r="H36" s="1">
        <f t="shared" si="1"/>
        <v>167.79617613671456</v>
      </c>
      <c r="I36" s="1">
        <f t="shared" si="2"/>
        <v>72.833550824175816</v>
      </c>
      <c r="J36" s="5">
        <v>3.816698347179488</v>
      </c>
      <c r="K36" s="5">
        <v>2.6598250190328403</v>
      </c>
      <c r="L36" s="4"/>
      <c r="M36" s="5"/>
      <c r="N36" s="5"/>
    </row>
    <row r="37" spans="1:14" ht="15.75" x14ac:dyDescent="0.2">
      <c r="A37">
        <v>2004</v>
      </c>
      <c r="B37">
        <v>3</v>
      </c>
      <c r="C37" t="s">
        <v>3</v>
      </c>
      <c r="D37" s="3">
        <v>453.91538461538454</v>
      </c>
      <c r="E37" s="35">
        <v>188.1430875119413</v>
      </c>
      <c r="F37" s="1">
        <v>234.66943852512276</v>
      </c>
      <c r="G37" s="4">
        <f t="shared" si="0"/>
        <v>210.16282307692305</v>
      </c>
      <c r="H37" s="1">
        <f t="shared" si="1"/>
        <v>85.981390992957174</v>
      </c>
      <c r="I37" s="1">
        <f t="shared" si="2"/>
        <v>110.52930554533282</v>
      </c>
      <c r="J37" s="5">
        <v>4.2529926186813176</v>
      </c>
      <c r="K37" s="5">
        <v>1.1571615204245962</v>
      </c>
      <c r="L37" s="4"/>
      <c r="M37" s="5"/>
      <c r="N37" s="5"/>
    </row>
    <row r="38" spans="1:14" ht="15.75" x14ac:dyDescent="0.2">
      <c r="A38">
        <v>2004</v>
      </c>
      <c r="B38">
        <v>4</v>
      </c>
      <c r="C38" t="s">
        <v>3</v>
      </c>
      <c r="D38" s="3">
        <v>472.76</v>
      </c>
      <c r="E38" s="35">
        <v>173.34810305541589</v>
      </c>
      <c r="F38" s="1">
        <v>138.19024725274724</v>
      </c>
      <c r="G38" s="4">
        <f t="shared" si="0"/>
        <v>218.88788</v>
      </c>
      <c r="H38" s="1">
        <f t="shared" si="1"/>
        <v>79.22008309632507</v>
      </c>
      <c r="I38" s="1">
        <f t="shared" si="2"/>
        <v>65.087606456043943</v>
      </c>
      <c r="J38" s="5">
        <v>4.4297612000000006</v>
      </c>
      <c r="K38" s="5">
        <v>1.0539342314348252</v>
      </c>
      <c r="L38" s="4"/>
      <c r="M38" s="5"/>
      <c r="N38" s="5"/>
    </row>
    <row r="39" spans="1:14" ht="15.75" x14ac:dyDescent="0.2">
      <c r="A39">
        <v>2004</v>
      </c>
      <c r="B39">
        <v>5</v>
      </c>
      <c r="C39" t="s">
        <v>3</v>
      </c>
      <c r="D39" s="3">
        <v>440.47461538461533</v>
      </c>
      <c r="E39" s="35">
        <v>403.63486596828875</v>
      </c>
      <c r="F39" s="1">
        <v>128.0309065934066</v>
      </c>
      <c r="G39" s="4">
        <f t="shared" si="0"/>
        <v>203.93974692307691</v>
      </c>
      <c r="H39" s="1">
        <f t="shared" si="1"/>
        <v>184.46113374750797</v>
      </c>
      <c r="I39" s="1">
        <f t="shared" si="2"/>
        <v>60.302557005494506</v>
      </c>
      <c r="J39" s="5">
        <v>3.865982774285714</v>
      </c>
      <c r="K39" s="5">
        <v>2.8349484438003691</v>
      </c>
      <c r="L39" s="4"/>
      <c r="M39" s="5"/>
      <c r="N39" s="5"/>
    </row>
    <row r="40" spans="1:14" ht="15.75" x14ac:dyDescent="0.2">
      <c r="A40">
        <v>2005</v>
      </c>
      <c r="B40">
        <v>1</v>
      </c>
      <c r="C40" t="s">
        <v>2</v>
      </c>
      <c r="D40" s="3">
        <v>538.53846153846155</v>
      </c>
      <c r="E40" s="35">
        <v>428.41957503718538</v>
      </c>
      <c r="F40" s="1">
        <v>9.8901098901098905</v>
      </c>
      <c r="G40" s="4">
        <f t="shared" si="0"/>
        <v>249.34330769230772</v>
      </c>
      <c r="H40" s="1">
        <f t="shared" si="1"/>
        <v>195.78774579199373</v>
      </c>
      <c r="I40" s="1">
        <f t="shared" si="2"/>
        <v>4.6582417582417586</v>
      </c>
      <c r="J40" s="5">
        <v>3.5424082003708746</v>
      </c>
      <c r="K40" s="5">
        <v>2.3950827183192169</v>
      </c>
      <c r="L40" s="10"/>
      <c r="M40" s="5"/>
      <c r="N40" s="5"/>
    </row>
    <row r="41" spans="1:14" ht="15.75" x14ac:dyDescent="0.2">
      <c r="A41">
        <v>2005</v>
      </c>
      <c r="B41">
        <v>2</v>
      </c>
      <c r="C41" t="s">
        <v>2</v>
      </c>
      <c r="D41" s="3">
        <v>570.84615384615381</v>
      </c>
      <c r="E41" s="35">
        <v>250.74988028332496</v>
      </c>
      <c r="F41" s="1">
        <v>15.315934065934064</v>
      </c>
      <c r="G41" s="4">
        <f t="shared" si="0"/>
        <v>264.30176923076925</v>
      </c>
      <c r="H41" s="1">
        <f t="shared" si="1"/>
        <v>114.59269528947951</v>
      </c>
      <c r="I41" s="1">
        <f t="shared" si="2"/>
        <v>7.2138049450549433</v>
      </c>
      <c r="J41" s="5">
        <v>4.2188362000117756</v>
      </c>
      <c r="K41" s="5">
        <v>1.9889428838847065</v>
      </c>
      <c r="L41" s="4"/>
      <c r="M41" s="5"/>
      <c r="N41" s="5"/>
    </row>
    <row r="42" spans="1:14" ht="15.75" x14ac:dyDescent="0.2">
      <c r="A42">
        <v>2005</v>
      </c>
      <c r="B42">
        <v>3</v>
      </c>
      <c r="C42" t="s">
        <v>3</v>
      </c>
      <c r="D42" s="3">
        <v>518.69230769230762</v>
      </c>
      <c r="E42" s="35">
        <v>68.839851572645472</v>
      </c>
      <c r="F42" s="1">
        <v>19.162087912087912</v>
      </c>
      <c r="G42" s="4">
        <f t="shared" si="0"/>
        <v>240.15453846153844</v>
      </c>
      <c r="H42" s="1">
        <f t="shared" si="1"/>
        <v>31.459812168698981</v>
      </c>
      <c r="I42" s="1">
        <f t="shared" si="2"/>
        <v>9.0253434065934055</v>
      </c>
      <c r="J42" s="5">
        <v>4.2782788943128649</v>
      </c>
      <c r="K42" s="5">
        <v>0.6002126196939499</v>
      </c>
      <c r="L42" s="4"/>
      <c r="M42" s="5"/>
      <c r="N42" s="5"/>
    </row>
    <row r="43" spans="1:14" ht="15.75" x14ac:dyDescent="0.2">
      <c r="A43">
        <v>2005</v>
      </c>
      <c r="B43">
        <v>4</v>
      </c>
      <c r="C43" t="s">
        <v>3</v>
      </c>
      <c r="D43" s="3">
        <v>507.07692307692309</v>
      </c>
      <c r="E43" s="35">
        <v>35.052636544559348</v>
      </c>
      <c r="F43" s="1">
        <v>8.9285714285714288</v>
      </c>
      <c r="G43" s="4">
        <f t="shared" si="0"/>
        <v>234.77661538461541</v>
      </c>
      <c r="H43" s="1">
        <f t="shared" si="1"/>
        <v>16.019054900863622</v>
      </c>
      <c r="I43" s="1">
        <f t="shared" si="2"/>
        <v>4.2053571428571423</v>
      </c>
      <c r="J43" s="5">
        <v>4.0924458113720137</v>
      </c>
      <c r="K43" s="5">
        <v>0.2986570706661279</v>
      </c>
      <c r="L43" s="4"/>
      <c r="M43" s="5"/>
      <c r="N43" s="5"/>
    </row>
    <row r="44" spans="1:14" ht="15.75" x14ac:dyDescent="0.2">
      <c r="A44">
        <v>2005</v>
      </c>
      <c r="B44">
        <v>5</v>
      </c>
      <c r="C44" t="s">
        <v>3</v>
      </c>
      <c r="D44" s="3">
        <v>467.07692307692298</v>
      </c>
      <c r="E44" s="35">
        <v>243.50771474507007</v>
      </c>
      <c r="F44" s="1">
        <v>47.802197802197803</v>
      </c>
      <c r="G44" s="4">
        <f t="shared" si="0"/>
        <v>216.25661538461534</v>
      </c>
      <c r="H44" s="1">
        <f t="shared" si="1"/>
        <v>111.28302563849702</v>
      </c>
      <c r="I44" s="1">
        <f t="shared" si="2"/>
        <v>22.514835164835166</v>
      </c>
      <c r="J44" s="5">
        <v>3.5423272317095336</v>
      </c>
      <c r="K44" s="5">
        <v>1.8117748923725099</v>
      </c>
      <c r="L44" s="4"/>
      <c r="M44" s="5"/>
      <c r="N44" s="5"/>
    </row>
    <row r="45" spans="1:14" ht="15.75" x14ac:dyDescent="0.2">
      <c r="A45">
        <v>2006</v>
      </c>
      <c r="B45">
        <v>1</v>
      </c>
      <c r="C45" t="s">
        <v>2</v>
      </c>
      <c r="D45" s="3">
        <v>474.43076923076922</v>
      </c>
      <c r="E45" s="35">
        <v>223.33090634680619</v>
      </c>
      <c r="F45" s="1">
        <v>59.752747252747255</v>
      </c>
      <c r="G45" s="4">
        <f t="shared" si="0"/>
        <v>219.66144615384616</v>
      </c>
      <c r="H45" s="1">
        <f t="shared" si="1"/>
        <v>102.06222420049043</v>
      </c>
      <c r="I45" s="1">
        <f t="shared" si="2"/>
        <v>28.143543956043956</v>
      </c>
      <c r="J45" s="5">
        <v>2.4523326461538457</v>
      </c>
      <c r="K45" s="5">
        <v>1.3660694563495253</v>
      </c>
      <c r="L45" s="10"/>
      <c r="M45" s="5"/>
      <c r="N45" s="5"/>
    </row>
    <row r="46" spans="1:14" ht="15.75" x14ac:dyDescent="0.2">
      <c r="A46">
        <v>2006</v>
      </c>
      <c r="B46">
        <v>2</v>
      </c>
      <c r="C46" t="s">
        <v>2</v>
      </c>
      <c r="D46" s="3">
        <v>514.79999999999995</v>
      </c>
      <c r="E46" s="35">
        <v>100.48293546572829</v>
      </c>
      <c r="F46" s="1">
        <v>136.67582417582418</v>
      </c>
      <c r="G46" s="4">
        <f t="shared" si="0"/>
        <v>238.35239999999999</v>
      </c>
      <c r="H46" s="1">
        <f t="shared" si="1"/>
        <v>45.920701507837833</v>
      </c>
      <c r="I46" s="1">
        <f t="shared" si="2"/>
        <v>64.374313186813183</v>
      </c>
      <c r="J46" s="5">
        <v>2.6870353714285709</v>
      </c>
      <c r="K46" s="5">
        <v>0.83511942439823039</v>
      </c>
      <c r="L46" s="4"/>
      <c r="M46" s="5"/>
      <c r="N46" s="5"/>
    </row>
    <row r="47" spans="1:14" ht="15.75" x14ac:dyDescent="0.2">
      <c r="A47">
        <v>2006</v>
      </c>
      <c r="B47">
        <v>3</v>
      </c>
      <c r="C47" t="s">
        <v>3</v>
      </c>
      <c r="D47" s="3">
        <v>477.41538461538465</v>
      </c>
      <c r="E47" s="35">
        <v>47.118931462074372</v>
      </c>
      <c r="F47" s="1">
        <v>53.36538461538462</v>
      </c>
      <c r="G47" s="4">
        <f t="shared" si="0"/>
        <v>221.04332307692312</v>
      </c>
      <c r="H47" s="1">
        <f t="shared" si="1"/>
        <v>21.533351678167989</v>
      </c>
      <c r="I47" s="1">
        <f t="shared" si="2"/>
        <v>25.135096153846156</v>
      </c>
      <c r="J47" s="5">
        <v>2.9732748131868134</v>
      </c>
      <c r="K47" s="5">
        <v>0.36428612013832307</v>
      </c>
      <c r="L47" s="4"/>
      <c r="M47" s="5"/>
      <c r="N47" s="5"/>
    </row>
    <row r="48" spans="1:14" ht="15.75" x14ac:dyDescent="0.2">
      <c r="A48">
        <v>2006</v>
      </c>
      <c r="B48">
        <v>4</v>
      </c>
      <c r="C48" t="s">
        <v>3</v>
      </c>
      <c r="D48" s="3">
        <v>421.7076923076923</v>
      </c>
      <c r="E48" s="35">
        <v>49.866683517149994</v>
      </c>
      <c r="F48" s="1">
        <v>47.664835164835161</v>
      </c>
      <c r="G48" s="4">
        <f t="shared" si="0"/>
        <v>195.25066153846154</v>
      </c>
      <c r="H48" s="1">
        <f t="shared" si="1"/>
        <v>22.789074367337548</v>
      </c>
      <c r="I48" s="1">
        <f t="shared" si="2"/>
        <v>22.45013736263736</v>
      </c>
      <c r="J48" s="5">
        <v>2.7035328730769232</v>
      </c>
      <c r="K48" s="5">
        <v>0.33948991169771037</v>
      </c>
      <c r="L48" s="4"/>
      <c r="M48" s="5"/>
      <c r="N48" s="5"/>
    </row>
    <row r="49" spans="1:14" ht="15.75" x14ac:dyDescent="0.2">
      <c r="A49">
        <v>2006</v>
      </c>
      <c r="B49">
        <v>5</v>
      </c>
      <c r="C49" t="s">
        <v>3</v>
      </c>
      <c r="D49" s="3">
        <v>441.71538461538461</v>
      </c>
      <c r="E49" s="35">
        <v>93.26564312311298</v>
      </c>
      <c r="F49" s="1">
        <v>44.71153846153846</v>
      </c>
      <c r="G49" s="4">
        <f t="shared" si="0"/>
        <v>204.51422307692309</v>
      </c>
      <c r="H49" s="1">
        <f t="shared" si="1"/>
        <v>42.622398907262635</v>
      </c>
      <c r="I49" s="1">
        <f t="shared" si="2"/>
        <v>21.059134615384615</v>
      </c>
      <c r="J49" s="5">
        <v>2.5002668324175827</v>
      </c>
      <c r="K49" s="5">
        <v>0.73423460641316618</v>
      </c>
      <c r="L49" s="4"/>
      <c r="M49" s="5"/>
      <c r="N49" s="5"/>
    </row>
    <row r="50" spans="1:14" ht="15.75" x14ac:dyDescent="0.2">
      <c r="A50">
        <v>2007</v>
      </c>
      <c r="B50">
        <v>1</v>
      </c>
      <c r="C50" t="s">
        <v>2</v>
      </c>
      <c r="D50" s="3">
        <v>478.82307692307683</v>
      </c>
      <c r="E50" s="35">
        <v>205.68525599298849</v>
      </c>
      <c r="F50" s="1">
        <v>157.81176128396413</v>
      </c>
      <c r="G50" s="4">
        <f t="shared" si="0"/>
        <v>221.69508461538459</v>
      </c>
      <c r="H50" s="1">
        <f t="shared" si="1"/>
        <v>93.998161988795744</v>
      </c>
      <c r="I50" s="1">
        <f t="shared" si="2"/>
        <v>74.329339564747102</v>
      </c>
      <c r="J50" s="5">
        <v>2.4483602003497453</v>
      </c>
      <c r="K50" s="5">
        <v>1.2610717910765339</v>
      </c>
      <c r="L50" s="4"/>
      <c r="M50" s="40"/>
      <c r="N50" s="40"/>
    </row>
    <row r="51" spans="1:14" ht="15.75" x14ac:dyDescent="0.2">
      <c r="A51">
        <v>2007</v>
      </c>
      <c r="B51">
        <v>2</v>
      </c>
      <c r="C51" t="s">
        <v>2</v>
      </c>
      <c r="D51" s="3">
        <v>479.93846153846164</v>
      </c>
      <c r="E51" s="35">
        <v>329.30890845195353</v>
      </c>
      <c r="F51" s="1">
        <v>286.61090032510094</v>
      </c>
      <c r="G51" s="4">
        <f t="shared" si="0"/>
        <v>222.21150769230775</v>
      </c>
      <c r="H51" s="1">
        <f t="shared" si="1"/>
        <v>150.49417116254276</v>
      </c>
      <c r="I51" s="1">
        <f t="shared" si="2"/>
        <v>134.99373405312252</v>
      </c>
      <c r="J51" s="5">
        <v>2.7542603556315712</v>
      </c>
      <c r="K51" s="5">
        <v>1.9130966970463859</v>
      </c>
      <c r="L51" s="4"/>
      <c r="M51" s="40"/>
      <c r="N51" s="40"/>
    </row>
    <row r="52" spans="1:14" ht="15.75" x14ac:dyDescent="0.2">
      <c r="A52">
        <v>2007</v>
      </c>
      <c r="B52">
        <v>3</v>
      </c>
      <c r="C52" t="s">
        <v>3</v>
      </c>
      <c r="D52" s="3">
        <v>446.91538461538471</v>
      </c>
      <c r="E52" s="35">
        <v>111.3565500842865</v>
      </c>
      <c r="F52" s="1">
        <v>21.689560439560438</v>
      </c>
      <c r="G52" s="4">
        <f t="shared" si="0"/>
        <v>206.92182307692312</v>
      </c>
      <c r="H52" s="1">
        <f t="shared" si="1"/>
        <v>50.88994338851893</v>
      </c>
      <c r="I52" s="1">
        <f t="shared" si="2"/>
        <v>10.215782967032967</v>
      </c>
      <c r="J52" s="5">
        <v>2.9096707724418507</v>
      </c>
      <c r="K52" s="5">
        <v>0.69353896645072466</v>
      </c>
      <c r="L52" s="4"/>
      <c r="M52" s="40"/>
      <c r="N52" s="40"/>
    </row>
    <row r="53" spans="1:14" ht="15.75" x14ac:dyDescent="0.2">
      <c r="A53">
        <v>2007</v>
      </c>
      <c r="B53">
        <v>4</v>
      </c>
      <c r="C53" t="s">
        <v>3</v>
      </c>
      <c r="D53" s="3">
        <v>440.82307692307688</v>
      </c>
      <c r="E53" s="35">
        <v>39.041434766222004</v>
      </c>
      <c r="F53" s="1">
        <v>29.814560439560438</v>
      </c>
      <c r="G53" s="4">
        <f t="shared" si="0"/>
        <v>204.10108461538459</v>
      </c>
      <c r="H53" s="1">
        <f t="shared" si="1"/>
        <v>17.841935688163456</v>
      </c>
      <c r="I53" s="1">
        <f t="shared" si="2"/>
        <v>14.042657967032966</v>
      </c>
      <c r="J53" s="5">
        <v>2.88480116989526</v>
      </c>
      <c r="K53" s="5">
        <v>0.28715346963619404</v>
      </c>
      <c r="L53" s="4"/>
      <c r="M53" s="40"/>
      <c r="N53" s="40"/>
    </row>
    <row r="54" spans="1:14" ht="15.75" x14ac:dyDescent="0.2">
      <c r="A54">
        <v>2007</v>
      </c>
      <c r="B54">
        <v>5</v>
      </c>
      <c r="C54" t="s">
        <v>3</v>
      </c>
      <c r="D54" s="3">
        <v>455.35384615384606</v>
      </c>
      <c r="E54" s="35">
        <v>311.52065904573004</v>
      </c>
      <c r="F54" s="1">
        <v>46.119505494505496</v>
      </c>
      <c r="G54" s="4">
        <f t="shared" si="0"/>
        <v>210.82883076923073</v>
      </c>
      <c r="H54" s="1">
        <f t="shared" si="1"/>
        <v>142.36494118389862</v>
      </c>
      <c r="I54" s="1">
        <f t="shared" si="2"/>
        <v>21.722287087912086</v>
      </c>
      <c r="J54" s="5">
        <v>2.6841425329078419</v>
      </c>
      <c r="K54" s="5">
        <v>2.167945455462168</v>
      </c>
      <c r="L54" s="4"/>
      <c r="M54" s="40"/>
      <c r="N54" s="40"/>
    </row>
    <row r="55" spans="1:14" ht="15.75" x14ac:dyDescent="0.2">
      <c r="A55">
        <v>2008</v>
      </c>
      <c r="B55">
        <v>1</v>
      </c>
      <c r="C55" t="s">
        <v>2</v>
      </c>
      <c r="D55" s="3">
        <v>429.17230769230764</v>
      </c>
      <c r="E55" s="35">
        <v>106.1</v>
      </c>
      <c r="F55" s="1">
        <v>15.858516483516484</v>
      </c>
      <c r="G55" s="4">
        <f t="shared" si="0"/>
        <v>198.70677846153845</v>
      </c>
      <c r="H55" s="1">
        <f t="shared" si="1"/>
        <v>48.487699999999997</v>
      </c>
      <c r="I55" s="1">
        <f t="shared" si="2"/>
        <v>7.4693612637362632</v>
      </c>
      <c r="J55" s="5">
        <v>2.3740018770198152</v>
      </c>
      <c r="K55" s="36">
        <v>0.71</v>
      </c>
      <c r="L55" s="1"/>
      <c r="M55" s="5"/>
      <c r="N55" s="5"/>
    </row>
    <row r="56" spans="1:14" ht="15.75" x14ac:dyDescent="0.2">
      <c r="A56">
        <v>2008</v>
      </c>
      <c r="B56">
        <v>2</v>
      </c>
      <c r="C56" t="s">
        <v>2</v>
      </c>
      <c r="D56" s="3">
        <v>447.27230769230766</v>
      </c>
      <c r="E56" s="35">
        <v>166.3</v>
      </c>
      <c r="F56" s="1">
        <v>32.190934065934066</v>
      </c>
      <c r="G56" s="4">
        <f t="shared" si="0"/>
        <v>207.08707846153845</v>
      </c>
      <c r="H56" s="1">
        <f t="shared" si="1"/>
        <v>75.999100000000013</v>
      </c>
      <c r="I56" s="1">
        <f t="shared" si="2"/>
        <v>15.161929945054943</v>
      </c>
      <c r="J56" s="5">
        <v>2.9214647346990676</v>
      </c>
      <c r="K56" s="36">
        <v>1.1499999999999999</v>
      </c>
      <c r="L56" s="1"/>
      <c r="M56" s="5"/>
      <c r="N56" s="5"/>
    </row>
    <row r="57" spans="1:14" ht="15.75" x14ac:dyDescent="0.2">
      <c r="A57">
        <v>2008</v>
      </c>
      <c r="B57">
        <v>3</v>
      </c>
      <c r="C57" t="s">
        <v>3</v>
      </c>
      <c r="D57" s="3">
        <v>415.56461538461542</v>
      </c>
      <c r="E57" s="35">
        <v>163.5</v>
      </c>
      <c r="F57" s="1">
        <v>9.0109890109890109</v>
      </c>
      <c r="G57" s="4">
        <f t="shared" si="0"/>
        <v>192.40641692307696</v>
      </c>
      <c r="H57" s="1">
        <f t="shared" si="1"/>
        <v>74.719499999999996</v>
      </c>
      <c r="I57" s="1">
        <f t="shared" si="2"/>
        <v>4.2441758241758238</v>
      </c>
      <c r="J57" s="5">
        <v>2.9912964677064684</v>
      </c>
      <c r="K57" s="36">
        <v>0.94</v>
      </c>
      <c r="L57" s="1"/>
      <c r="M57" s="5"/>
      <c r="N57" s="5"/>
    </row>
    <row r="58" spans="1:14" ht="15.75" x14ac:dyDescent="0.2">
      <c r="A58">
        <v>2008</v>
      </c>
      <c r="B58">
        <v>4</v>
      </c>
      <c r="C58" t="s">
        <v>3</v>
      </c>
      <c r="D58" s="3">
        <v>431.51846153846157</v>
      </c>
      <c r="E58" s="35">
        <v>36.5</v>
      </c>
      <c r="F58" s="1">
        <v>106.19040335911414</v>
      </c>
      <c r="G58" s="4">
        <f t="shared" si="0"/>
        <v>199.79304769230771</v>
      </c>
      <c r="H58" s="1">
        <f t="shared" si="1"/>
        <v>16.680500000000002</v>
      </c>
      <c r="I58" s="1">
        <f t="shared" si="2"/>
        <v>50.015679982142757</v>
      </c>
      <c r="J58" s="5">
        <v>3.0551708932062307</v>
      </c>
      <c r="K58" s="36">
        <v>0.31</v>
      </c>
      <c r="L58" s="1"/>
      <c r="M58" s="5"/>
      <c r="N58" s="5"/>
    </row>
    <row r="59" spans="1:14" ht="15.75" x14ac:dyDescent="0.2">
      <c r="A59">
        <v>2008</v>
      </c>
      <c r="B59">
        <v>5</v>
      </c>
      <c r="C59" t="s">
        <v>3</v>
      </c>
      <c r="D59" s="3">
        <v>410.70307692307688</v>
      </c>
      <c r="E59" s="35">
        <v>198.7</v>
      </c>
      <c r="F59" s="1">
        <v>12.925824175824177</v>
      </c>
      <c r="G59" s="4">
        <f t="shared" si="0"/>
        <v>190.15552461538459</v>
      </c>
      <c r="H59" s="1">
        <f t="shared" si="1"/>
        <v>90.805899999999994</v>
      </c>
      <c r="I59" s="1">
        <f t="shared" si="2"/>
        <v>6.0880631868131871</v>
      </c>
      <c r="J59" s="5">
        <v>2.5637627191307142</v>
      </c>
      <c r="K59" s="36">
        <v>1.49</v>
      </c>
      <c r="L59" s="1"/>
      <c r="M59" s="5"/>
      <c r="N59" s="5"/>
    </row>
    <row r="60" spans="1:14" x14ac:dyDescent="0.2">
      <c r="B60" s="6"/>
      <c r="C60" s="6"/>
    </row>
    <row r="62" spans="1:14" x14ac:dyDescent="0.2">
      <c r="D62" s="18"/>
      <c r="E62" s="19"/>
      <c r="F62" s="23" t="s">
        <v>41</v>
      </c>
      <c r="G62" s="19"/>
      <c r="H62" s="19"/>
      <c r="I62" s="19"/>
      <c r="J62" s="19"/>
      <c r="K62" s="19"/>
      <c r="L62" s="19"/>
      <c r="M62" s="20"/>
    </row>
    <row r="63" spans="1:14" x14ac:dyDescent="0.2">
      <c r="D63" s="23" t="s">
        <v>10</v>
      </c>
      <c r="E63" s="23" t="s">
        <v>39</v>
      </c>
      <c r="F63" s="18" t="s">
        <v>86</v>
      </c>
      <c r="G63" s="24" t="s">
        <v>87</v>
      </c>
      <c r="H63" s="24" t="s">
        <v>88</v>
      </c>
      <c r="I63" s="24" t="s">
        <v>89</v>
      </c>
      <c r="J63" s="24" t="s">
        <v>90</v>
      </c>
      <c r="K63" s="24" t="s">
        <v>91</v>
      </c>
      <c r="L63" s="24" t="s">
        <v>92</v>
      </c>
      <c r="M63" s="25" t="s">
        <v>93</v>
      </c>
    </row>
    <row r="64" spans="1:14" x14ac:dyDescent="0.2">
      <c r="D64" s="18">
        <v>1998</v>
      </c>
      <c r="E64" s="18" t="s">
        <v>3</v>
      </c>
      <c r="F64" s="18">
        <v>361.21405622489959</v>
      </c>
      <c r="G64" s="24">
        <v>122.15305024184829</v>
      </c>
      <c r="H64" s="24">
        <v>211.1506077331469</v>
      </c>
      <c r="I64" s="24">
        <v>167.24210803212853</v>
      </c>
      <c r="J64" s="24">
        <v>55.823943960524673</v>
      </c>
      <c r="K64" s="24">
        <v>99.451936242312172</v>
      </c>
      <c r="L64" s="24">
        <v>3.5168649236947793</v>
      </c>
      <c r="M64" s="25">
        <v>0.8973040802863933</v>
      </c>
    </row>
    <row r="65" spans="2:13" x14ac:dyDescent="0.2">
      <c r="D65" s="21"/>
      <c r="E65" s="26" t="s">
        <v>2</v>
      </c>
      <c r="F65" s="26">
        <v>389.92891566265058</v>
      </c>
      <c r="G65">
        <v>117.77396349843586</v>
      </c>
      <c r="H65">
        <v>167.51108536255762</v>
      </c>
      <c r="I65">
        <v>180.53708795180722</v>
      </c>
      <c r="J65">
        <v>53.822701318785192</v>
      </c>
      <c r="K65">
        <v>78.89772120576464</v>
      </c>
      <c r="L65">
        <v>3.3688300542168674</v>
      </c>
      <c r="M65" s="28">
        <v>0.80677579292501134</v>
      </c>
    </row>
    <row r="66" spans="2:13" x14ac:dyDescent="0.2">
      <c r="D66" s="18">
        <v>1999</v>
      </c>
      <c r="E66" s="18" t="s">
        <v>3</v>
      </c>
      <c r="F66" s="18">
        <v>441.21779425393885</v>
      </c>
      <c r="G66" s="24">
        <v>224.97241052549273</v>
      </c>
      <c r="H66" s="24">
        <v>288.46114971388613</v>
      </c>
      <c r="I66" s="24">
        <v>204.28383873957372</v>
      </c>
      <c r="J66" s="24">
        <v>102.81239161015019</v>
      </c>
      <c r="K66" s="24">
        <v>135.86520151524036</v>
      </c>
      <c r="L66" s="24">
        <v>3.6417595468467279</v>
      </c>
      <c r="M66" s="25">
        <v>1.5292683322894891</v>
      </c>
    </row>
    <row r="67" spans="2:13" x14ac:dyDescent="0.2">
      <c r="D67" s="21"/>
      <c r="E67" s="26" t="s">
        <v>2</v>
      </c>
      <c r="F67" s="26">
        <v>502.23878591288218</v>
      </c>
      <c r="G67">
        <v>265.74745774102684</v>
      </c>
      <c r="H67">
        <v>316.03524800485809</v>
      </c>
      <c r="I67">
        <v>232.53655787766445</v>
      </c>
      <c r="J67">
        <v>121.44658818764927</v>
      </c>
      <c r="K67">
        <v>148.85260181028815</v>
      </c>
      <c r="L67">
        <v>3.7454214135442863</v>
      </c>
      <c r="M67" s="28">
        <v>1.6752116859639639</v>
      </c>
    </row>
    <row r="68" spans="2:13" x14ac:dyDescent="0.2">
      <c r="D68" s="18">
        <v>2000</v>
      </c>
      <c r="E68" s="18" t="s">
        <v>3</v>
      </c>
      <c r="F68" s="18">
        <v>471.71717948717946</v>
      </c>
      <c r="G68" s="24">
        <v>143.62564002462554</v>
      </c>
      <c r="H68" s="24">
        <v>297.26713581135056</v>
      </c>
      <c r="I68" s="24">
        <v>218.40505410256409</v>
      </c>
      <c r="J68" s="24">
        <v>65.636917491253868</v>
      </c>
      <c r="K68" s="24">
        <v>140.0128209671461</v>
      </c>
      <c r="L68" s="24">
        <v>4.0823359998614892</v>
      </c>
      <c r="M68" s="25">
        <v>0.95980997932969137</v>
      </c>
    </row>
    <row r="69" spans="2:13" x14ac:dyDescent="0.2">
      <c r="D69" s="21"/>
      <c r="E69" s="26" t="s">
        <v>2</v>
      </c>
      <c r="F69" s="26">
        <v>524.87346153846158</v>
      </c>
      <c r="G69">
        <v>250.81452576182176</v>
      </c>
      <c r="H69">
        <v>317.29385524827751</v>
      </c>
      <c r="I69">
        <v>243.01641269230771</v>
      </c>
      <c r="J69">
        <v>114.62223827315255</v>
      </c>
      <c r="K69">
        <v>149.44540582193872</v>
      </c>
      <c r="L69">
        <v>4.0536232626373634</v>
      </c>
      <c r="M69" s="28">
        <v>1.6802644872379979</v>
      </c>
    </row>
    <row r="70" spans="2:13" x14ac:dyDescent="0.2">
      <c r="D70" s="18">
        <v>2001</v>
      </c>
      <c r="E70" s="18" t="s">
        <v>3</v>
      </c>
      <c r="F70" s="18">
        <v>460.92777777777775</v>
      </c>
      <c r="G70" s="24">
        <v>352.5045190884411</v>
      </c>
      <c r="H70" s="24">
        <v>213.40730026622191</v>
      </c>
      <c r="I70" s="24">
        <v>213.40956111111112</v>
      </c>
      <c r="J70" s="24">
        <v>161.09456522341759</v>
      </c>
      <c r="K70" s="24">
        <v>100.51483842539051</v>
      </c>
      <c r="L70" s="24">
        <v>3.9407381471306473</v>
      </c>
      <c r="M70" s="25">
        <v>2.1150061534542117</v>
      </c>
    </row>
    <row r="71" spans="2:13" x14ac:dyDescent="0.2">
      <c r="D71" s="21"/>
      <c r="E71" s="26" t="s">
        <v>2</v>
      </c>
      <c r="F71" s="26">
        <v>486.48102564102567</v>
      </c>
      <c r="G71">
        <v>572.60317250622268</v>
      </c>
      <c r="H71">
        <v>204.71819645478593</v>
      </c>
      <c r="I71">
        <v>225.24071487179486</v>
      </c>
      <c r="J71">
        <v>261.67964983534375</v>
      </c>
      <c r="K71">
        <v>96.422270530204173</v>
      </c>
      <c r="L71">
        <v>3.7208469485042737</v>
      </c>
      <c r="M71" s="28">
        <v>3.4053823027843455</v>
      </c>
    </row>
    <row r="72" spans="2:13" x14ac:dyDescent="0.2">
      <c r="D72" s="18">
        <v>2002</v>
      </c>
      <c r="E72" s="18" t="s">
        <v>3</v>
      </c>
      <c r="F72" s="18">
        <v>465.54846153846148</v>
      </c>
      <c r="G72" s="24">
        <v>198.59725999492557</v>
      </c>
      <c r="H72" s="24">
        <v>192.88951603900205</v>
      </c>
      <c r="I72" s="24">
        <v>215.5489376923077</v>
      </c>
      <c r="J72" s="24">
        <v>90.758947817680976</v>
      </c>
      <c r="K72" s="24">
        <v>90.850962054369958</v>
      </c>
      <c r="L72" s="24">
        <v>3.5792378901098907</v>
      </c>
      <c r="M72" s="25">
        <v>1.3606343531805194</v>
      </c>
    </row>
    <row r="73" spans="2:13" x14ac:dyDescent="0.2">
      <c r="D73" s="21"/>
      <c r="E73" s="26" t="s">
        <v>2</v>
      </c>
      <c r="F73" s="26">
        <v>492.66115384615387</v>
      </c>
      <c r="G73">
        <v>564.03911235259159</v>
      </c>
      <c r="H73">
        <v>340.88314976753645</v>
      </c>
      <c r="I73">
        <v>228.10211423076925</v>
      </c>
      <c r="J73">
        <v>257.76587434513436</v>
      </c>
      <c r="K73">
        <v>160.55596354050965</v>
      </c>
      <c r="L73">
        <v>3.2078821043956047</v>
      </c>
      <c r="M73" s="28">
        <v>3.2766635262006822</v>
      </c>
    </row>
    <row r="74" spans="2:13" x14ac:dyDescent="0.2">
      <c r="B74" s="7"/>
      <c r="C74" s="7"/>
      <c r="D74" s="18">
        <v>2003</v>
      </c>
      <c r="E74" s="18" t="s">
        <v>3</v>
      </c>
      <c r="F74" s="18">
        <v>478.11076923076922</v>
      </c>
      <c r="G74" s="24">
        <v>152.17775265879789</v>
      </c>
      <c r="H74" s="24">
        <v>158.04155881138846</v>
      </c>
      <c r="I74" s="24">
        <v>221.36528615384614</v>
      </c>
      <c r="J74" s="24">
        <v>69.545232965070625</v>
      </c>
      <c r="K74" s="24">
        <v>74.437574200163965</v>
      </c>
      <c r="L74" s="24">
        <v>3.5101173252747251</v>
      </c>
      <c r="M74" s="25">
        <v>1.222822214804149</v>
      </c>
    </row>
    <row r="75" spans="2:13" x14ac:dyDescent="0.2">
      <c r="B75" s="6"/>
      <c r="C75" s="6"/>
      <c r="D75" s="21"/>
      <c r="E75" s="26" t="s">
        <v>2</v>
      </c>
      <c r="F75" s="26">
        <v>480.71473076923087</v>
      </c>
      <c r="G75">
        <v>340.68575910371067</v>
      </c>
      <c r="H75">
        <v>95.533768024073538</v>
      </c>
      <c r="I75">
        <v>222.57092034615391</v>
      </c>
      <c r="J75">
        <v>155.69339191039577</v>
      </c>
      <c r="K75">
        <v>44.996404739338637</v>
      </c>
      <c r="L75">
        <v>2.9854052633901098</v>
      </c>
      <c r="M75" s="28">
        <v>2.4558124508666705</v>
      </c>
    </row>
    <row r="76" spans="2:13" x14ac:dyDescent="0.2">
      <c r="D76" s="18">
        <v>2004</v>
      </c>
      <c r="E76" s="18" t="s">
        <v>3</v>
      </c>
      <c r="F76" s="18">
        <v>455.71666666666664</v>
      </c>
      <c r="G76" s="24">
        <v>255.04201884521532</v>
      </c>
      <c r="H76" s="24">
        <v>166.96353079042555</v>
      </c>
      <c r="I76" s="24">
        <v>210.99681666666663</v>
      </c>
      <c r="J76" s="24">
        <v>116.55420261226341</v>
      </c>
      <c r="K76" s="24">
        <v>78.639823002290427</v>
      </c>
      <c r="L76" s="24">
        <v>4.1829121976556776</v>
      </c>
      <c r="M76" s="25">
        <v>1.682014731886597</v>
      </c>
    </row>
    <row r="77" spans="2:13" x14ac:dyDescent="0.2">
      <c r="D77" s="21"/>
      <c r="E77" s="26" t="s">
        <v>2</v>
      </c>
      <c r="F77" s="26">
        <v>478.14461538461535</v>
      </c>
      <c r="G77">
        <v>509.67015857190745</v>
      </c>
      <c r="H77">
        <v>101.08688186813185</v>
      </c>
      <c r="I77">
        <v>221.38095692307695</v>
      </c>
      <c r="J77">
        <v>232.9192624673617</v>
      </c>
      <c r="K77">
        <v>47.611921359890104</v>
      </c>
      <c r="L77">
        <v>3.7274819864468864</v>
      </c>
      <c r="M77" s="28">
        <v>3.5555868113228648</v>
      </c>
    </row>
    <row r="78" spans="2:13" x14ac:dyDescent="0.2">
      <c r="D78" s="18">
        <v>2005</v>
      </c>
      <c r="E78" s="18" t="s">
        <v>3</v>
      </c>
      <c r="F78" s="18">
        <v>497.61538461538458</v>
      </c>
      <c r="G78" s="24">
        <v>115.8000676207583</v>
      </c>
      <c r="H78" s="24">
        <v>25.297619047619047</v>
      </c>
      <c r="I78" s="24">
        <v>230.39592307692305</v>
      </c>
      <c r="J78" s="24">
        <v>52.920630902686547</v>
      </c>
      <c r="K78" s="24">
        <v>11.915178571428571</v>
      </c>
      <c r="L78" s="24">
        <v>3.971017312464804</v>
      </c>
      <c r="M78" s="25">
        <v>0.90354819424419597</v>
      </c>
    </row>
    <row r="79" spans="2:13" x14ac:dyDescent="0.2">
      <c r="D79" s="21"/>
      <c r="E79" s="26" t="s">
        <v>2</v>
      </c>
      <c r="F79" s="26">
        <v>554.69230769230762</v>
      </c>
      <c r="G79">
        <v>339.58472766025517</v>
      </c>
      <c r="H79">
        <v>12.603021978021978</v>
      </c>
      <c r="I79">
        <v>256.8225384615385</v>
      </c>
      <c r="J79">
        <v>155.19022054073662</v>
      </c>
      <c r="K79">
        <v>5.9360233516483509</v>
      </c>
      <c r="L79">
        <v>3.8806222001913251</v>
      </c>
      <c r="M79" s="28">
        <v>2.1920128011019617</v>
      </c>
    </row>
    <row r="80" spans="2:13" x14ac:dyDescent="0.2">
      <c r="D80" s="18">
        <v>2006</v>
      </c>
      <c r="E80" s="18" t="s">
        <v>3</v>
      </c>
      <c r="F80" s="18">
        <v>446.94615384615389</v>
      </c>
      <c r="G80" s="24">
        <v>63.417086034112451</v>
      </c>
      <c r="H80" s="24">
        <v>48.58058608058608</v>
      </c>
      <c r="I80" s="24">
        <v>206.93606923076925</v>
      </c>
      <c r="J80" s="24">
        <v>28.981608317589391</v>
      </c>
      <c r="K80" s="24">
        <v>22.881456043956046</v>
      </c>
      <c r="L80" s="24">
        <v>2.7256915062271063</v>
      </c>
      <c r="M80" s="25">
        <v>0.47933687941639985</v>
      </c>
    </row>
    <row r="81" spans="2:13" x14ac:dyDescent="0.2">
      <c r="B81" s="6"/>
      <c r="C81" s="6"/>
      <c r="D81" s="21"/>
      <c r="E81" s="26" t="s">
        <v>2</v>
      </c>
      <c r="F81" s="26">
        <v>494.61538461538458</v>
      </c>
      <c r="G81">
        <v>161.90692090626723</v>
      </c>
      <c r="H81">
        <v>98.214285714285722</v>
      </c>
      <c r="I81">
        <v>229.00692307692307</v>
      </c>
      <c r="J81">
        <v>73.991462854164126</v>
      </c>
      <c r="K81">
        <v>46.258928571428569</v>
      </c>
      <c r="L81">
        <v>2.5696840087912083</v>
      </c>
      <c r="M81" s="28">
        <v>1.1005944403738779</v>
      </c>
    </row>
    <row r="82" spans="2:13" x14ac:dyDescent="0.2">
      <c r="D82" s="18">
        <v>2007</v>
      </c>
      <c r="E82" s="18" t="s">
        <v>3</v>
      </c>
      <c r="F82" s="18">
        <v>447.69743589743592</v>
      </c>
      <c r="G82" s="24">
        <v>153.97288129874619</v>
      </c>
      <c r="H82" s="24">
        <v>32.541208791208788</v>
      </c>
      <c r="I82" s="24">
        <v>207.28391282051282</v>
      </c>
      <c r="J82" s="24">
        <v>70.365606753527004</v>
      </c>
      <c r="K82" s="24">
        <v>15.32690934065934</v>
      </c>
      <c r="L82" s="24">
        <v>2.8262048250816512</v>
      </c>
      <c r="M82" s="25">
        <v>1.0495459638496956</v>
      </c>
    </row>
    <row r="83" spans="2:13" x14ac:dyDescent="0.2">
      <c r="D83" s="21"/>
      <c r="E83" s="26" t="s">
        <v>2</v>
      </c>
      <c r="F83" s="26">
        <v>479.38076923076926</v>
      </c>
      <c r="G83">
        <v>267.49708222247102</v>
      </c>
      <c r="H83">
        <v>222.21133080453254</v>
      </c>
      <c r="I83">
        <v>221.95329615384617</v>
      </c>
      <c r="J83">
        <v>122.24616657566925</v>
      </c>
      <c r="K83">
        <v>104.66153680893481</v>
      </c>
      <c r="L83">
        <v>2.6013102779906583</v>
      </c>
      <c r="M83" s="28">
        <v>1.5870842440614599</v>
      </c>
    </row>
    <row r="84" spans="2:13" x14ac:dyDescent="0.2">
      <c r="D84" s="18">
        <v>2008</v>
      </c>
      <c r="E84" s="18" t="s">
        <v>3</v>
      </c>
      <c r="F84" s="18">
        <v>419.26205128205129</v>
      </c>
      <c r="G84" s="24">
        <v>132.9</v>
      </c>
      <c r="H84" s="24">
        <v>42.709072181975777</v>
      </c>
      <c r="I84" s="24">
        <v>194.11832974358973</v>
      </c>
      <c r="J84" s="24">
        <v>60.735299999999995</v>
      </c>
      <c r="K84" s="24">
        <v>20.115972997710589</v>
      </c>
      <c r="L84" s="24">
        <v>2.8700766933478046</v>
      </c>
      <c r="M84" s="25">
        <v>0.91333333333333344</v>
      </c>
    </row>
    <row r="85" spans="2:13" x14ac:dyDescent="0.2">
      <c r="D85" s="21"/>
      <c r="E85" s="26" t="s">
        <v>2</v>
      </c>
      <c r="F85" s="26">
        <v>438.22230769230765</v>
      </c>
      <c r="G85">
        <v>136.19999999999999</v>
      </c>
      <c r="H85">
        <v>24.024725274725274</v>
      </c>
      <c r="I85">
        <v>202.89692846153844</v>
      </c>
      <c r="J85">
        <v>62.243400000000008</v>
      </c>
      <c r="K85">
        <v>11.315645604395604</v>
      </c>
      <c r="L85">
        <v>2.6477333058594414</v>
      </c>
      <c r="M85" s="28">
        <v>0.93</v>
      </c>
    </row>
    <row r="86" spans="2:13" x14ac:dyDescent="0.2">
      <c r="D86" s="27" t="s">
        <v>38</v>
      </c>
      <c r="E86" s="31"/>
      <c r="F86" s="27">
        <v>463.30596560788598</v>
      </c>
      <c r="G86" s="29">
        <v>232.70061490269657</v>
      </c>
      <c r="H86" s="29">
        <v>160.5847082328001</v>
      </c>
      <c r="I86" s="29">
        <v>214.51066207645127</v>
      </c>
      <c r="J86" s="29">
        <v>106.34418101053234</v>
      </c>
      <c r="K86" s="29">
        <v>75.635397577648874</v>
      </c>
      <c r="L86" s="29">
        <v>3.4465191046367636</v>
      </c>
      <c r="M86" s="30">
        <v>1.5394299951618489</v>
      </c>
    </row>
    <row r="87" spans="2:13" x14ac:dyDescent="0.2">
      <c r="B87" s="42">
        <v>40447</v>
      </c>
    </row>
    <row r="88" spans="2:13" x14ac:dyDescent="0.2">
      <c r="B88" t="s">
        <v>10</v>
      </c>
      <c r="C88" t="s">
        <v>39</v>
      </c>
      <c r="D88" t="s">
        <v>33</v>
      </c>
      <c r="E88" t="s">
        <v>34</v>
      </c>
      <c r="F88" t="s">
        <v>35</v>
      </c>
      <c r="G88" t="s">
        <v>30</v>
      </c>
      <c r="H88" t="s">
        <v>31</v>
      </c>
      <c r="I88" t="s">
        <v>32</v>
      </c>
      <c r="J88" t="s">
        <v>53</v>
      </c>
      <c r="K88" t="s">
        <v>54</v>
      </c>
    </row>
    <row r="89" spans="2:13" x14ac:dyDescent="0.2">
      <c r="B89" s="1">
        <v>1998</v>
      </c>
      <c r="C89" s="1" t="s">
        <v>3</v>
      </c>
      <c r="D89" s="1">
        <v>361.21405622489959</v>
      </c>
      <c r="E89" s="1">
        <v>122.15305024184829</v>
      </c>
      <c r="F89" s="1">
        <v>211.1506077331469</v>
      </c>
      <c r="G89" s="5">
        <v>167.24210803212853</v>
      </c>
      <c r="H89" s="5">
        <v>55.823943960524673</v>
      </c>
      <c r="I89" s="5">
        <v>99.451936242312172</v>
      </c>
      <c r="J89" s="5">
        <v>3.5168649236947793</v>
      </c>
      <c r="K89" s="5">
        <v>0.8973040802863933</v>
      </c>
    </row>
    <row r="90" spans="2:13" x14ac:dyDescent="0.2">
      <c r="B90" s="1">
        <v>1999</v>
      </c>
      <c r="C90" s="1" t="s">
        <v>3</v>
      </c>
      <c r="D90" s="1">
        <v>441.21779425393885</v>
      </c>
      <c r="E90" s="1">
        <v>224.97241052549273</v>
      </c>
      <c r="F90" s="1">
        <v>288.46114971388613</v>
      </c>
      <c r="G90" s="5">
        <v>204.28383873957372</v>
      </c>
      <c r="H90" s="5">
        <v>102.81239161015019</v>
      </c>
      <c r="I90" s="5">
        <v>135.86520151524036</v>
      </c>
      <c r="J90" s="5">
        <v>3.6417595468467279</v>
      </c>
      <c r="K90" s="5">
        <v>1.5292683322894891</v>
      </c>
    </row>
    <row r="91" spans="2:13" x14ac:dyDescent="0.2">
      <c r="B91" s="1">
        <v>2000</v>
      </c>
      <c r="C91" s="1" t="s">
        <v>3</v>
      </c>
      <c r="D91" s="1">
        <v>471.71717948717946</v>
      </c>
      <c r="E91" s="1">
        <v>143.62564002462554</v>
      </c>
      <c r="F91" s="1">
        <v>297.26713581135056</v>
      </c>
      <c r="G91" s="5">
        <v>218.40505410256409</v>
      </c>
      <c r="H91" s="5">
        <v>65.636917491253868</v>
      </c>
      <c r="I91" s="5">
        <v>140.0128209671461</v>
      </c>
      <c r="J91" s="5">
        <v>4.0823359998614892</v>
      </c>
      <c r="K91" s="5">
        <v>0.95980997932969137</v>
      </c>
    </row>
    <row r="92" spans="2:13" x14ac:dyDescent="0.2">
      <c r="B92" s="1">
        <v>2001</v>
      </c>
      <c r="C92" s="1" t="s">
        <v>3</v>
      </c>
      <c r="D92" s="1">
        <v>460.92777777777775</v>
      </c>
      <c r="E92" s="1">
        <v>352.5045190884411</v>
      </c>
      <c r="F92" s="1">
        <v>213.40730026622191</v>
      </c>
      <c r="G92" s="5">
        <v>213.40956111111112</v>
      </c>
      <c r="H92" s="5">
        <v>161.09456522341759</v>
      </c>
      <c r="I92" s="5">
        <v>100.51483842539051</v>
      </c>
      <c r="J92" s="5">
        <v>3.9407381471306473</v>
      </c>
      <c r="K92" s="5">
        <v>2.1150061534542117</v>
      </c>
    </row>
    <row r="93" spans="2:13" x14ac:dyDescent="0.2">
      <c r="B93" s="1">
        <v>2002</v>
      </c>
      <c r="C93" s="1" t="s">
        <v>3</v>
      </c>
      <c r="D93" s="1">
        <v>465.54846153846148</v>
      </c>
      <c r="E93" s="1">
        <v>198.59725999492557</v>
      </c>
      <c r="F93" s="1">
        <v>192.88951603900205</v>
      </c>
      <c r="G93" s="5">
        <v>215.5489376923077</v>
      </c>
      <c r="H93" s="5">
        <v>90.758947817680976</v>
      </c>
      <c r="I93" s="5">
        <v>90.850962054369958</v>
      </c>
      <c r="J93" s="5">
        <v>3.5792378901098907</v>
      </c>
      <c r="K93" s="5">
        <v>1.3606343531805194</v>
      </c>
    </row>
    <row r="94" spans="2:13" x14ac:dyDescent="0.2">
      <c r="B94" s="1">
        <v>2003</v>
      </c>
      <c r="C94" s="1" t="s">
        <v>3</v>
      </c>
      <c r="D94" s="1">
        <v>478.11076923076922</v>
      </c>
      <c r="E94" s="1">
        <v>152.17775265879789</v>
      </c>
      <c r="F94" s="1">
        <v>158.04155881138846</v>
      </c>
      <c r="G94" s="5">
        <v>221.36528615384614</v>
      </c>
      <c r="H94" s="5">
        <v>69.545232965070625</v>
      </c>
      <c r="I94" s="5">
        <v>74.437574200163965</v>
      </c>
      <c r="J94" s="5">
        <v>3.5101173252747251</v>
      </c>
      <c r="K94" s="5">
        <v>1.222822214804149</v>
      </c>
    </row>
    <row r="95" spans="2:13" x14ac:dyDescent="0.2">
      <c r="B95" s="1">
        <v>2004</v>
      </c>
      <c r="C95" s="1" t="s">
        <v>3</v>
      </c>
      <c r="D95" s="1">
        <v>455.71666666666664</v>
      </c>
      <c r="E95" s="1">
        <v>255.04201884521532</v>
      </c>
      <c r="F95" s="1">
        <v>166.96353079042555</v>
      </c>
      <c r="G95" s="5">
        <v>210.99681666666663</v>
      </c>
      <c r="H95" s="5">
        <v>116.55420261226341</v>
      </c>
      <c r="I95" s="5">
        <v>78.639823002290427</v>
      </c>
      <c r="J95" s="5">
        <v>4.1829121976556776</v>
      </c>
      <c r="K95" s="5">
        <v>1.682014731886597</v>
      </c>
    </row>
    <row r="96" spans="2:13" x14ac:dyDescent="0.2">
      <c r="B96" s="1">
        <v>2005</v>
      </c>
      <c r="C96" s="1" t="s">
        <v>3</v>
      </c>
      <c r="D96" s="1">
        <v>497.61538461538458</v>
      </c>
      <c r="E96" s="1">
        <v>115.8000676207583</v>
      </c>
      <c r="F96" s="1">
        <v>25.297619047619047</v>
      </c>
      <c r="G96" s="5">
        <v>230.39592307692305</v>
      </c>
      <c r="H96" s="5">
        <v>52.920630902686547</v>
      </c>
      <c r="I96" s="5">
        <v>11.915178571428571</v>
      </c>
      <c r="J96" s="5">
        <v>3.971017312464804</v>
      </c>
      <c r="K96" s="5">
        <v>0.90354819424419597</v>
      </c>
    </row>
    <row r="97" spans="2:11" x14ac:dyDescent="0.2">
      <c r="B97" s="1">
        <v>2006</v>
      </c>
      <c r="C97" s="1" t="s">
        <v>3</v>
      </c>
      <c r="D97" s="1">
        <v>446.94615384615389</v>
      </c>
      <c r="E97" s="1">
        <v>63.417086034112451</v>
      </c>
      <c r="F97" s="1">
        <v>48.58058608058608</v>
      </c>
      <c r="G97" s="5">
        <v>206.93606923076925</v>
      </c>
      <c r="H97" s="5">
        <v>28.981608317589391</v>
      </c>
      <c r="I97" s="5">
        <v>22.881456043956046</v>
      </c>
      <c r="J97" s="5">
        <v>2.7256915062271063</v>
      </c>
      <c r="K97" s="5">
        <v>0.47933687941639985</v>
      </c>
    </row>
    <row r="98" spans="2:11" x14ac:dyDescent="0.2">
      <c r="B98" s="1">
        <v>2007</v>
      </c>
      <c r="C98" s="1" t="s">
        <v>3</v>
      </c>
      <c r="D98" s="1">
        <v>447.69743589743592</v>
      </c>
      <c r="E98" s="1">
        <v>153.97288129874619</v>
      </c>
      <c r="F98" s="1">
        <v>32.541208791208788</v>
      </c>
      <c r="G98" s="5">
        <v>207.28391282051282</v>
      </c>
      <c r="H98" s="5">
        <v>70.365606753527004</v>
      </c>
      <c r="I98" s="5">
        <v>15.32690934065934</v>
      </c>
      <c r="J98" s="5">
        <v>2.8262048250816512</v>
      </c>
      <c r="K98" s="5">
        <v>1.0495459638496956</v>
      </c>
    </row>
    <row r="99" spans="2:11" x14ac:dyDescent="0.2">
      <c r="B99" s="1">
        <v>2008</v>
      </c>
      <c r="C99" s="1" t="s">
        <v>3</v>
      </c>
      <c r="D99" s="1">
        <v>419.26205128205129</v>
      </c>
      <c r="E99" s="1">
        <v>132.9</v>
      </c>
      <c r="F99" s="1">
        <v>42.709072181975777</v>
      </c>
      <c r="G99" s="5">
        <v>194.11832974358973</v>
      </c>
      <c r="H99" s="5">
        <v>60.735299999999995</v>
      </c>
      <c r="I99" s="5">
        <v>20.115972997710589</v>
      </c>
      <c r="J99" s="5">
        <v>2.8700766933478046</v>
      </c>
      <c r="K99" s="5">
        <v>0.91333333333333344</v>
      </c>
    </row>
    <row r="100" spans="2:11" x14ac:dyDescent="0.2">
      <c r="B100" s="1">
        <v>1998</v>
      </c>
      <c r="C100" s="1" t="s">
        <v>2</v>
      </c>
      <c r="D100" s="1">
        <v>389.92891566265058</v>
      </c>
      <c r="E100" s="1">
        <v>117.77396349843586</v>
      </c>
      <c r="F100" s="1">
        <v>167.51108536255762</v>
      </c>
      <c r="G100" s="5">
        <v>180.53708795180722</v>
      </c>
      <c r="H100" s="5">
        <v>53.822701318785192</v>
      </c>
      <c r="I100" s="5">
        <v>78.89772120576464</v>
      </c>
      <c r="J100" s="5">
        <v>3.3688300542168674</v>
      </c>
      <c r="K100" s="5">
        <v>0.80677579292501134</v>
      </c>
    </row>
    <row r="101" spans="2:11" x14ac:dyDescent="0.2">
      <c r="B101" s="1">
        <v>1999</v>
      </c>
      <c r="C101" s="1" t="s">
        <v>2</v>
      </c>
      <c r="D101" s="1">
        <v>502.23878591288218</v>
      </c>
      <c r="E101" s="1">
        <v>265.74745774102684</v>
      </c>
      <c r="F101" s="1">
        <v>316.03524800485809</v>
      </c>
      <c r="G101" s="5">
        <v>232.53655787766445</v>
      </c>
      <c r="H101" s="5">
        <v>121.44658818764927</v>
      </c>
      <c r="I101" s="5">
        <v>148.85260181028815</v>
      </c>
      <c r="J101" s="5">
        <v>3.7454214135442863</v>
      </c>
      <c r="K101" s="5">
        <v>1.6752116859639639</v>
      </c>
    </row>
    <row r="102" spans="2:11" x14ac:dyDescent="0.2">
      <c r="B102" s="1">
        <v>2000</v>
      </c>
      <c r="C102" s="1" t="s">
        <v>2</v>
      </c>
      <c r="D102" s="1">
        <v>524.87346153846158</v>
      </c>
      <c r="E102" s="1">
        <v>250.81452576182176</v>
      </c>
      <c r="F102" s="1">
        <v>317.29385524827751</v>
      </c>
      <c r="G102" s="5">
        <v>243.01641269230771</v>
      </c>
      <c r="H102" s="5">
        <v>114.62223827315255</v>
      </c>
      <c r="I102" s="5">
        <v>149.44540582193872</v>
      </c>
      <c r="J102" s="5">
        <v>4.0536232626373634</v>
      </c>
      <c r="K102" s="5">
        <v>1.6802644872379979</v>
      </c>
    </row>
    <row r="103" spans="2:11" x14ac:dyDescent="0.2">
      <c r="B103" s="1">
        <v>2001</v>
      </c>
      <c r="C103" s="1" t="s">
        <v>2</v>
      </c>
      <c r="D103" s="1">
        <v>486.48102564102567</v>
      </c>
      <c r="E103" s="1">
        <v>572.60317250622268</v>
      </c>
      <c r="F103" s="1">
        <v>204.71819645478593</v>
      </c>
      <c r="G103" s="5">
        <v>225.24071487179486</v>
      </c>
      <c r="H103" s="5">
        <v>261.67964983534375</v>
      </c>
      <c r="I103" s="5">
        <v>96.422270530204173</v>
      </c>
      <c r="J103" s="5">
        <v>3.7208469485042737</v>
      </c>
      <c r="K103" s="5">
        <v>3.4053823027843455</v>
      </c>
    </row>
    <row r="104" spans="2:11" x14ac:dyDescent="0.2">
      <c r="B104" s="1">
        <v>2002</v>
      </c>
      <c r="C104" s="1" t="s">
        <v>2</v>
      </c>
      <c r="D104" s="1">
        <v>492.66115384615387</v>
      </c>
      <c r="E104" s="1">
        <v>564.03911235259159</v>
      </c>
      <c r="F104" s="1">
        <v>340.88314976753645</v>
      </c>
      <c r="G104" s="5">
        <v>228.10211423076925</v>
      </c>
      <c r="H104" s="5">
        <v>257.76587434513436</v>
      </c>
      <c r="I104" s="5">
        <v>160.55596354050965</v>
      </c>
      <c r="J104" s="5">
        <v>3.2078821043956047</v>
      </c>
      <c r="K104" s="5">
        <v>3.2766635262006822</v>
      </c>
    </row>
    <row r="105" spans="2:11" x14ac:dyDescent="0.2">
      <c r="B105" s="1">
        <v>2003</v>
      </c>
      <c r="C105" s="1" t="s">
        <v>2</v>
      </c>
      <c r="D105" s="1">
        <v>480.71473076923087</v>
      </c>
      <c r="E105" s="1">
        <v>340.68575910371067</v>
      </c>
      <c r="F105" s="1">
        <v>95.533768024073538</v>
      </c>
      <c r="G105" s="5">
        <v>222.57092034615391</v>
      </c>
      <c r="H105" s="5">
        <v>155.69339191039577</v>
      </c>
      <c r="I105" s="5">
        <v>44.996404739338637</v>
      </c>
      <c r="J105" s="5">
        <v>2.9854052633901098</v>
      </c>
      <c r="K105" s="5">
        <v>2.4558124508666705</v>
      </c>
    </row>
    <row r="106" spans="2:11" x14ac:dyDescent="0.2">
      <c r="B106" s="1">
        <v>2004</v>
      </c>
      <c r="C106" s="1" t="s">
        <v>2</v>
      </c>
      <c r="D106" s="1">
        <v>478.14461538461535</v>
      </c>
      <c r="E106" s="1">
        <v>509.67015857190745</v>
      </c>
      <c r="F106" s="1">
        <v>101.08688186813185</v>
      </c>
      <c r="G106" s="5">
        <v>221.38095692307695</v>
      </c>
      <c r="H106" s="5">
        <v>232.9192624673617</v>
      </c>
      <c r="I106" s="5">
        <v>47.611921359890104</v>
      </c>
      <c r="J106" s="5">
        <v>3.7274819864468864</v>
      </c>
      <c r="K106" s="5">
        <v>3.5555868113228648</v>
      </c>
    </row>
    <row r="107" spans="2:11" x14ac:dyDescent="0.2">
      <c r="B107" s="1">
        <v>2005</v>
      </c>
      <c r="C107" s="1" t="s">
        <v>2</v>
      </c>
      <c r="D107" s="1">
        <v>554.69230769230762</v>
      </c>
      <c r="E107" s="1">
        <v>339.58472766025517</v>
      </c>
      <c r="F107" s="1">
        <v>12.603021978021978</v>
      </c>
      <c r="G107" s="5">
        <v>256.8225384615385</v>
      </c>
      <c r="H107" s="5">
        <v>155.19022054073662</v>
      </c>
      <c r="I107" s="5">
        <v>5.9360233516483509</v>
      </c>
      <c r="J107" s="5">
        <v>3.8806222001913251</v>
      </c>
      <c r="K107" s="5">
        <v>2.1920128011019617</v>
      </c>
    </row>
    <row r="108" spans="2:11" x14ac:dyDescent="0.2">
      <c r="B108" s="1">
        <v>2006</v>
      </c>
      <c r="C108" s="1" t="s">
        <v>2</v>
      </c>
      <c r="D108" s="1">
        <v>494.61538461538458</v>
      </c>
      <c r="E108" s="1">
        <v>161.90692090626723</v>
      </c>
      <c r="F108" s="1">
        <v>98.214285714285722</v>
      </c>
      <c r="G108" s="5">
        <v>229.00692307692307</v>
      </c>
      <c r="H108" s="41">
        <v>73.991462854164126</v>
      </c>
      <c r="I108" s="5">
        <v>46.258928571428569</v>
      </c>
      <c r="J108" s="5">
        <v>2.5696840087912083</v>
      </c>
      <c r="K108" s="5">
        <v>1.1005944403738779</v>
      </c>
    </row>
    <row r="109" spans="2:11" x14ac:dyDescent="0.2">
      <c r="B109" s="1">
        <v>2007</v>
      </c>
      <c r="C109" s="1" t="s">
        <v>2</v>
      </c>
      <c r="D109" s="1">
        <v>479.38076923076926</v>
      </c>
      <c r="E109" s="1">
        <v>267.49708222247102</v>
      </c>
      <c r="F109" s="1">
        <v>222.21133080453254</v>
      </c>
      <c r="G109" s="5">
        <v>221.95329615384617</v>
      </c>
      <c r="H109" s="5">
        <v>122.24616657566925</v>
      </c>
      <c r="I109" s="5">
        <v>104.66153680893481</v>
      </c>
      <c r="J109" s="5">
        <v>2.6013102779906583</v>
      </c>
      <c r="K109" s="5">
        <v>1.5870842440614599</v>
      </c>
    </row>
    <row r="110" spans="2:11" x14ac:dyDescent="0.2">
      <c r="B110" s="1">
        <v>2008</v>
      </c>
      <c r="C110" s="1" t="s">
        <v>2</v>
      </c>
      <c r="D110" s="1">
        <v>438.22230769230765</v>
      </c>
      <c r="E110" s="1">
        <v>136.19999999999999</v>
      </c>
      <c r="F110" s="1">
        <v>24.024725274725274</v>
      </c>
      <c r="G110" s="5">
        <v>202.89692846153844</v>
      </c>
      <c r="H110" s="5">
        <v>62.243400000000008</v>
      </c>
      <c r="I110" s="5">
        <v>11.315645604395604</v>
      </c>
      <c r="J110" s="5">
        <v>2.6477333058594414</v>
      </c>
      <c r="K110" s="5">
        <v>0.93</v>
      </c>
    </row>
    <row r="111" spans="2:11" x14ac:dyDescent="0.2">
      <c r="D111" s="1"/>
    </row>
    <row r="112" spans="2:11" x14ac:dyDescent="0.2">
      <c r="D112" s="1"/>
    </row>
    <row r="113" spans="2:6" x14ac:dyDescent="0.2">
      <c r="D113" s="1"/>
    </row>
    <row r="114" spans="2:6" x14ac:dyDescent="0.2">
      <c r="F114" s="1"/>
    </row>
    <row r="118" spans="2:6" x14ac:dyDescent="0.2">
      <c r="B118" s="6"/>
      <c r="C118" s="6"/>
    </row>
    <row r="124" spans="2:6" x14ac:dyDescent="0.2">
      <c r="B124" s="6"/>
      <c r="C124" s="6"/>
    </row>
    <row r="130" spans="2:3" x14ac:dyDescent="0.2">
      <c r="B130" s="6"/>
      <c r="C130" s="6"/>
    </row>
    <row r="136" spans="2:3" x14ac:dyDescent="0.2">
      <c r="B136" s="6"/>
      <c r="C136" s="6"/>
    </row>
    <row r="146" spans="2:3" x14ac:dyDescent="0.2">
      <c r="B146" s="6"/>
      <c r="C146" s="6"/>
    </row>
  </sheetData>
  <phoneticPr fontId="7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200"/>
  <sheetViews>
    <sheetView topLeftCell="E1" workbookViewId="0">
      <selection activeCell="K49" sqref="K49"/>
    </sheetView>
  </sheetViews>
  <sheetFormatPr defaultRowHeight="12.75" x14ac:dyDescent="0.2"/>
  <cols>
    <col min="2" max="2" width="10.5703125" bestFit="1" customWidth="1"/>
    <col min="3" max="3" width="7" customWidth="1"/>
    <col min="4" max="4" width="15.42578125" customWidth="1"/>
    <col min="5" max="5" width="17.7109375" customWidth="1"/>
    <col min="6" max="6" width="14.140625" customWidth="1"/>
    <col min="7" max="8" width="14" customWidth="1"/>
    <col min="9" max="9" width="14.85546875" customWidth="1"/>
    <col min="10" max="10" width="15.42578125" customWidth="1"/>
    <col min="11" max="11" width="16.140625" customWidth="1"/>
    <col min="12" max="12" width="17" customWidth="1"/>
    <col min="13" max="13" width="17.7109375" customWidth="1"/>
    <col min="14" max="14" width="14.85546875" customWidth="1"/>
    <col min="15" max="15" width="16.28515625" bestFit="1" customWidth="1"/>
    <col min="16" max="16" width="14.140625" customWidth="1"/>
    <col min="17" max="17" width="17.85546875" customWidth="1"/>
    <col min="18" max="18" width="16.7109375" customWidth="1"/>
    <col min="19" max="19" width="16.140625" customWidth="1"/>
    <col min="20" max="20" width="15.140625" customWidth="1"/>
    <col min="21" max="21" width="14.140625" customWidth="1"/>
  </cols>
  <sheetData>
    <row r="1" spans="1:23" x14ac:dyDescent="0.2">
      <c r="A1" t="s">
        <v>158</v>
      </c>
      <c r="B1" s="6"/>
      <c r="C1" s="6"/>
    </row>
    <row r="2" spans="1:23" x14ac:dyDescent="0.2">
      <c r="D2" s="33"/>
      <c r="E2" s="33" t="s">
        <v>68</v>
      </c>
      <c r="F2" s="33"/>
      <c r="G2" s="33"/>
      <c r="H2" s="9"/>
      <c r="I2" s="9" t="s">
        <v>73</v>
      </c>
      <c r="J2" s="9"/>
      <c r="K2" s="8"/>
      <c r="L2" s="8" t="s">
        <v>69</v>
      </c>
      <c r="M2" s="8"/>
      <c r="N2" s="61" t="s">
        <v>70</v>
      </c>
      <c r="O2" s="15"/>
      <c r="P2" s="34"/>
      <c r="Q2" s="34" t="s">
        <v>83</v>
      </c>
      <c r="R2" s="34"/>
      <c r="S2" s="34"/>
      <c r="T2" s="34"/>
      <c r="U2" s="34"/>
    </row>
    <row r="3" spans="1:23" x14ac:dyDescent="0.2">
      <c r="B3" s="57"/>
      <c r="C3" s="7"/>
      <c r="D3" s="33" t="s">
        <v>67</v>
      </c>
      <c r="E3" s="33"/>
      <c r="F3" s="33"/>
      <c r="G3" s="33"/>
      <c r="H3" s="9" t="s">
        <v>58</v>
      </c>
      <c r="I3" s="9"/>
      <c r="J3" s="9"/>
      <c r="K3" s="8" t="s">
        <v>66</v>
      </c>
      <c r="L3" s="8"/>
      <c r="M3" s="8"/>
      <c r="N3" s="15"/>
      <c r="O3" s="15"/>
      <c r="P3" s="34" t="s">
        <v>58</v>
      </c>
      <c r="Q3" s="34" t="s">
        <v>136</v>
      </c>
      <c r="R3" s="34" t="s">
        <v>135</v>
      </c>
      <c r="S3" s="34" t="s">
        <v>137</v>
      </c>
      <c r="T3" s="34" t="s">
        <v>138</v>
      </c>
      <c r="U3" s="62" t="s">
        <v>139</v>
      </c>
    </row>
    <row r="4" spans="1:23" s="63" customFormat="1" x14ac:dyDescent="0.2">
      <c r="A4" s="63" t="s">
        <v>10</v>
      </c>
      <c r="B4" s="63" t="s">
        <v>11</v>
      </c>
      <c r="C4" s="63" t="s">
        <v>39</v>
      </c>
      <c r="D4" s="63" t="s">
        <v>50</v>
      </c>
      <c r="E4" s="63" t="s">
        <v>51</v>
      </c>
      <c r="F4" s="63" t="s">
        <v>125</v>
      </c>
      <c r="G4" s="63" t="s">
        <v>52</v>
      </c>
      <c r="H4" s="63" t="s">
        <v>74</v>
      </c>
      <c r="I4" s="63" t="s">
        <v>75</v>
      </c>
      <c r="J4" s="63" t="s">
        <v>76</v>
      </c>
      <c r="K4" s="63" t="s">
        <v>61</v>
      </c>
      <c r="L4" s="63" t="s">
        <v>65</v>
      </c>
      <c r="M4" s="63" t="s">
        <v>62</v>
      </c>
      <c r="N4" s="63" t="s">
        <v>63</v>
      </c>
      <c r="O4" s="63" t="s">
        <v>64</v>
      </c>
      <c r="P4" s="63" t="s">
        <v>77</v>
      </c>
      <c r="Q4" s="63" t="s">
        <v>80</v>
      </c>
      <c r="R4" s="63" t="s">
        <v>79</v>
      </c>
      <c r="S4" s="63" t="s">
        <v>78</v>
      </c>
      <c r="T4" s="63" t="s">
        <v>81</v>
      </c>
      <c r="U4" s="63" t="s">
        <v>82</v>
      </c>
    </row>
    <row r="5" spans="1:23" ht="15.75" x14ac:dyDescent="0.2">
      <c r="A5">
        <v>1998</v>
      </c>
      <c r="B5">
        <v>1</v>
      </c>
      <c r="C5" t="s">
        <v>2</v>
      </c>
      <c r="D5" s="5">
        <v>6.5267890386544192</v>
      </c>
      <c r="E5" s="5">
        <v>15.284140865531002</v>
      </c>
      <c r="F5" s="5">
        <v>4.562280860944945</v>
      </c>
      <c r="G5" s="36">
        <v>0.60944249831002628</v>
      </c>
      <c r="H5" s="5">
        <v>6.5267890386544192</v>
      </c>
      <c r="I5" s="5">
        <v>2.455239245178892</v>
      </c>
      <c r="J5" s="36">
        <v>1.0526724109700825</v>
      </c>
      <c r="K5" s="14">
        <f>D5/DryMass!K5</f>
        <v>1.5495975273565766E-2</v>
      </c>
      <c r="L5" s="14">
        <v>1.4724240000000002E-3</v>
      </c>
      <c r="M5" s="14">
        <f>G5/DryMass!L5</f>
        <v>5.4770311634460243E-3</v>
      </c>
      <c r="N5" s="5">
        <f>Carbon!K5/Nitrogen!D5</f>
        <v>29.878726045066763</v>
      </c>
      <c r="O5" s="5">
        <f>Carbon!L5/Nitrogen!G5</f>
        <v>83.439364568534955</v>
      </c>
      <c r="P5" s="5">
        <f>I5+LitterInputs!J5+J5+0.6</f>
        <v>7.2633014392815038</v>
      </c>
      <c r="Q5" s="1">
        <f>DryMass!H5/(D5+E5+G5)</f>
        <v>97.991511544265222</v>
      </c>
      <c r="R5" s="1">
        <f>DryMass!H5/P5</f>
        <v>302.48038023370117</v>
      </c>
      <c r="S5" s="1">
        <f>Carbon!H5/(D5+E5+G5)</f>
        <v>45.920187316923851</v>
      </c>
      <c r="T5" s="1">
        <f>Carbon!H5/P5</f>
        <v>141.74651968452866</v>
      </c>
      <c r="U5" s="5">
        <f>T5/S5</f>
        <v>3.0868018613741168</v>
      </c>
      <c r="W5" s="59"/>
    </row>
    <row r="6" spans="1:23" ht="15.75" x14ac:dyDescent="0.2">
      <c r="A6">
        <v>1998</v>
      </c>
      <c r="B6">
        <v>2</v>
      </c>
      <c r="C6" t="s">
        <v>2</v>
      </c>
      <c r="D6" s="5">
        <v>7.7316892705066378</v>
      </c>
      <c r="E6" s="5">
        <v>13.845151082601937</v>
      </c>
      <c r="F6" s="5">
        <v>4.6729086666367499</v>
      </c>
      <c r="G6" s="36">
        <v>0.69702392602083585</v>
      </c>
      <c r="H6" s="5">
        <v>7.7316892705066378</v>
      </c>
      <c r="I6" s="5">
        <v>2.3719448957062226</v>
      </c>
      <c r="J6" s="36">
        <v>1.2335406563309141</v>
      </c>
      <c r="K6" s="14">
        <f>D6/DryMass!K6</f>
        <v>1.5277374134522296E-2</v>
      </c>
      <c r="L6" s="14">
        <v>1.4588960000000001E-3</v>
      </c>
      <c r="M6" s="14">
        <f>G6/DryMass!L6</f>
        <v>6.76792426481894E-3</v>
      </c>
      <c r="N6" s="5">
        <f>Carbon!K6/Nitrogen!D6</f>
        <v>30.306255245380061</v>
      </c>
      <c r="O6" s="5">
        <f>Carbon!L6/Nitrogen!G6</f>
        <v>67.524396272514437</v>
      </c>
      <c r="P6" s="5">
        <f>I6+LitterInputs!J6+J6+0.6</f>
        <v>7.7877558773383413</v>
      </c>
      <c r="Q6" s="1">
        <f>DryMass!H6/(D6+E6+G6)</f>
        <v>99.610189886703623</v>
      </c>
      <c r="R6" s="1">
        <f>DryMass!H6/P6</f>
        <v>284.89643040955752</v>
      </c>
      <c r="S6" s="1">
        <f>Carbon!H6/(D6+E6+G6)</f>
        <v>46.656365623387423</v>
      </c>
      <c r="T6" s="1">
        <f>Carbon!H6/P6</f>
        <v>133.44249255126229</v>
      </c>
      <c r="U6" s="5">
        <f t="shared" ref="U6:U54" si="0">T6/S6</f>
        <v>2.8601133150493747</v>
      </c>
      <c r="V6" s="5"/>
      <c r="W6" s="59"/>
    </row>
    <row r="7" spans="1:23" ht="15.75" x14ac:dyDescent="0.2">
      <c r="A7">
        <v>1998</v>
      </c>
      <c r="B7">
        <v>3</v>
      </c>
      <c r="C7" t="s">
        <v>3</v>
      </c>
      <c r="D7" s="5">
        <v>6.5128779125772995</v>
      </c>
      <c r="E7" s="5">
        <v>12.139649500770275</v>
      </c>
      <c r="F7" s="5">
        <v>4.5577908881546643</v>
      </c>
      <c r="G7" s="36">
        <v>0.96188379088203657</v>
      </c>
      <c r="H7" s="5">
        <v>6.5128779125772995</v>
      </c>
      <c r="I7" s="5">
        <v>1.6287127208821164</v>
      </c>
      <c r="J7" s="36">
        <v>1.685843569117812</v>
      </c>
      <c r="K7" s="14">
        <f>D7/DryMass!K7</f>
        <v>1.6079248640626286E-2</v>
      </c>
      <c r="L7" s="14">
        <v>1.3597920000000003E-3</v>
      </c>
      <c r="M7" s="14">
        <f>G7/DryMass!L7</f>
        <v>7.1337258058779204E-3</v>
      </c>
      <c r="N7" s="5">
        <f>Carbon!K7/Nitrogen!D7</f>
        <v>28.794877817248945</v>
      </c>
      <c r="O7" s="5">
        <f>Carbon!L7/Nitrogen!G7</f>
        <v>64.061895906266727</v>
      </c>
      <c r="P7" s="5">
        <f>I7+LitterInputs!J7+J7+0.6</f>
        <v>7.2015001454216145</v>
      </c>
      <c r="Q7" s="1">
        <f>DryMass!H7/(D7+E7+G7)</f>
        <v>89.80721361932838</v>
      </c>
      <c r="R7" s="1">
        <f>DryMass!H7/P7</f>
        <v>244.60398270705974</v>
      </c>
      <c r="S7" s="1">
        <f>Carbon!H7/(D7+E7+G7)</f>
        <v>41.99856393433739</v>
      </c>
      <c r="T7" s="1">
        <f>Carbon!H7/P7</f>
        <v>114.38965303901867</v>
      </c>
      <c r="U7" s="5">
        <f t="shared" si="0"/>
        <v>2.7236562949595382</v>
      </c>
      <c r="W7" s="59"/>
    </row>
    <row r="8" spans="1:23" ht="15.75" x14ac:dyDescent="0.2">
      <c r="A8">
        <v>1998</v>
      </c>
      <c r="B8">
        <v>4</v>
      </c>
      <c r="C8" t="s">
        <v>3</v>
      </c>
      <c r="D8" s="5">
        <v>8.4763998654697801</v>
      </c>
      <c r="E8" s="5">
        <v>16.187602252877024</v>
      </c>
      <c r="F8" s="5">
        <v>5.4148246344933533</v>
      </c>
      <c r="G8" s="36">
        <v>0.53322549661113539</v>
      </c>
      <c r="H8" s="5">
        <v>8.4763998654697801</v>
      </c>
      <c r="I8" s="5">
        <v>2.1980460047570589</v>
      </c>
      <c r="J8" s="36">
        <v>1.2341843274123896</v>
      </c>
      <c r="K8" s="14">
        <f>D8/DryMass!K8</f>
        <v>1.8923297525937816E-2</v>
      </c>
      <c r="L8" s="14">
        <v>1.6701760000000002E-3</v>
      </c>
      <c r="M8" s="14">
        <f>G8/DryMass!L8</f>
        <v>6.4457709788919484E-3</v>
      </c>
      <c r="N8" s="5">
        <f>Carbon!K8/Nitrogen!D8</f>
        <v>24.467194439308184</v>
      </c>
      <c r="O8" s="5">
        <f>Carbon!L8/Nitrogen!G8</f>
        <v>70.899199102255409</v>
      </c>
      <c r="P8" s="5">
        <f>I8+LitterInputs!J8+J8+0.6</f>
        <v>7.674395609277882</v>
      </c>
      <c r="Q8" s="1">
        <f>DryMass!H8/(D8+E8+G8)</f>
        <v>74.204834409658261</v>
      </c>
      <c r="R8" s="1">
        <f>DryMass!H8/P8</f>
        <v>243.6356161376408</v>
      </c>
      <c r="S8" s="1">
        <f>Carbon!H8/(D8+E8+G8)</f>
        <v>34.730524657257632</v>
      </c>
      <c r="T8" s="1">
        <f>Carbon!H8/P8</f>
        <v>114.03020896106409</v>
      </c>
      <c r="U8" s="5">
        <f t="shared" si="0"/>
        <v>3.2832849513903102</v>
      </c>
      <c r="W8" s="59"/>
    </row>
    <row r="9" spans="1:23" ht="15.75" x14ac:dyDescent="0.2">
      <c r="A9">
        <v>1998</v>
      </c>
      <c r="B9">
        <v>5</v>
      </c>
      <c r="C9" t="s">
        <v>3</v>
      </c>
      <c r="D9" s="5">
        <v>8.3351463605707252</v>
      </c>
      <c r="E9" s="5">
        <v>8.0697092841170033</v>
      </c>
      <c r="F9" s="5">
        <v>2.9529448147590784</v>
      </c>
      <c r="G9" s="36">
        <v>0.25287371912901291</v>
      </c>
      <c r="H9" s="5">
        <v>8.3351463605707252</v>
      </c>
      <c r="I9" s="5">
        <v>1.0517742325614188</v>
      </c>
      <c r="J9" s="36">
        <v>0.42776711148592544</v>
      </c>
      <c r="K9" s="14">
        <f>D9/DryMass!K9</f>
        <v>1.6541278038137319E-2</v>
      </c>
      <c r="L9" s="14">
        <v>8.4496799999999998E-4</v>
      </c>
      <c r="M9" s="14">
        <f>G9/DryMass!L9</f>
        <v>6.8767782313964238E-3</v>
      </c>
      <c r="N9" s="5">
        <f>Carbon!K9/Nitrogen!D9</f>
        <v>27.99058204163634</v>
      </c>
      <c r="O9" s="5">
        <f>Carbon!L9/Nitrogen!G9</f>
        <v>66.455538425469911</v>
      </c>
      <c r="P9" s="5">
        <f>I9+LitterInputs!J9+J9+0.6</f>
        <v>5.7010269826015607</v>
      </c>
      <c r="Q9" s="1">
        <f>DryMass!H9/(D9+E9+G9)</f>
        <v>101.03062623300305</v>
      </c>
      <c r="R9" s="1">
        <f>DryMass!H9/P9</f>
        <v>295.19959024616105</v>
      </c>
      <c r="S9" s="1">
        <f>Carbon!H9/(D9+E9+G9)</f>
        <v>47.354746044136185</v>
      </c>
      <c r="T9" s="1">
        <f>Carbon!H9/P9</f>
        <v>138.364990396086</v>
      </c>
      <c r="U9" s="5">
        <f t="shared" si="0"/>
        <v>2.9218822178272323</v>
      </c>
      <c r="W9" s="59"/>
    </row>
    <row r="10" spans="1:23" ht="15.75" x14ac:dyDescent="0.2">
      <c r="A10">
        <v>1999</v>
      </c>
      <c r="B10">
        <v>1</v>
      </c>
      <c r="C10" t="s">
        <v>2</v>
      </c>
      <c r="D10" s="5">
        <v>6.77588145894667</v>
      </c>
      <c r="E10" s="5">
        <v>17.077515051876063</v>
      </c>
      <c r="F10" s="5">
        <v>4.7065979930050617</v>
      </c>
      <c r="G10" s="36">
        <v>1.1768381877452694</v>
      </c>
      <c r="H10" s="5">
        <v>6.77588145894667</v>
      </c>
      <c r="I10" s="5">
        <v>1.9376913184051785</v>
      </c>
      <c r="J10" s="36">
        <v>1.9017189926783729</v>
      </c>
      <c r="K10" s="14">
        <f>D10/DryMass!K10</f>
        <v>1.4942774242508049E-2</v>
      </c>
      <c r="L10" s="14">
        <v>1.4724240000000002E-3</v>
      </c>
      <c r="M10" s="14">
        <f>G10/DryMass!L10</f>
        <v>6.4603298441268733E-3</v>
      </c>
      <c r="N10" s="5">
        <f>Carbon!K10/Nitrogen!D10</f>
        <v>30.984875531539078</v>
      </c>
      <c r="O10" s="5">
        <f>Carbon!L10/Nitrogen!G10</f>
        <v>70.73942213886518</v>
      </c>
      <c r="P10" s="5">
        <f>D10-D5+LitterInputs!J5+J10+Nitrogen!I10+0.6</f>
        <v>7.8438925145083322</v>
      </c>
      <c r="Q10" s="1">
        <f>DryMass!H10/(D10+E10+G10)</f>
        <v>83.35719299126734</v>
      </c>
      <c r="R10" s="1">
        <f>DryMass!H10/P10</f>
        <v>265.99677399021971</v>
      </c>
      <c r="S10" s="1">
        <f>Carbon!H10/(D10+E10+G10)</f>
        <v>38.944218082064381</v>
      </c>
      <c r="T10" s="1">
        <f>Carbon!H10/P10</f>
        <v>124.27285521101869</v>
      </c>
      <c r="U10" s="5">
        <f t="shared" si="0"/>
        <v>3.1910476402208756</v>
      </c>
      <c r="W10" s="59"/>
    </row>
    <row r="11" spans="1:23" ht="15.75" x14ac:dyDescent="0.2">
      <c r="A11">
        <v>1999</v>
      </c>
      <c r="B11">
        <v>2</v>
      </c>
      <c r="C11" t="s">
        <v>2</v>
      </c>
      <c r="D11" s="5">
        <v>7.0147818418610211</v>
      </c>
      <c r="E11" s="5">
        <v>15.703251120195493</v>
      </c>
      <c r="F11" s="5">
        <v>4.8303645721986861</v>
      </c>
      <c r="G11" s="36">
        <v>0.88295568152377801</v>
      </c>
      <c r="H11" s="5">
        <v>7.0147818418610211</v>
      </c>
      <c r="I11" s="5">
        <v>2.0155559431554915</v>
      </c>
      <c r="J11" s="36">
        <v>1.6929135868623959</v>
      </c>
      <c r="K11" s="14">
        <f>D11/DryMass!K11</f>
        <v>1.5303431737293545E-2</v>
      </c>
      <c r="L11" s="14">
        <v>1.4588960000000001E-3</v>
      </c>
      <c r="M11" s="14">
        <f>G11/DryMass!L11</f>
        <v>6.4360765470237204E-3</v>
      </c>
      <c r="N11" s="5">
        <f>Carbon!K11/Nitrogen!D11</f>
        <v>30.254651894300075</v>
      </c>
      <c r="O11" s="5">
        <f>Carbon!L11/Nitrogen!G11</f>
        <v>71.005992029621481</v>
      </c>
      <c r="P11" s="5">
        <f>D11-D6+LitterInputs!J6+J11+Nitrogen!I11+0.6</f>
        <v>7.1738324266734743</v>
      </c>
      <c r="Q11" s="1">
        <f>DryMass!H11/(D11+E11+G11)</f>
        <v>92.712424161002588</v>
      </c>
      <c r="R11" s="1">
        <f>DryMass!H11/P11</f>
        <v>305.01198517083998</v>
      </c>
      <c r="S11" s="1">
        <f>Carbon!H11/(D11+E11+G11)</f>
        <v>43.323662505588885</v>
      </c>
      <c r="T11" s="1">
        <f>Carbon!H11/P11</f>
        <v>142.52929340682076</v>
      </c>
      <c r="U11" s="5">
        <f t="shared" si="0"/>
        <v>3.2898717505343424</v>
      </c>
      <c r="W11" s="59"/>
    </row>
    <row r="12" spans="1:23" ht="15.75" x14ac:dyDescent="0.2">
      <c r="A12">
        <v>1999</v>
      </c>
      <c r="B12">
        <v>3</v>
      </c>
      <c r="C12" t="s">
        <v>3</v>
      </c>
      <c r="D12" s="5">
        <v>8.7144644822430433</v>
      </c>
      <c r="E12" s="5">
        <v>13.588992470352169</v>
      </c>
      <c r="F12" s="5">
        <v>4.6852128663730275</v>
      </c>
      <c r="G12" s="36">
        <v>0.70107554996279997</v>
      </c>
      <c r="H12" s="5">
        <v>8.7144644822430433</v>
      </c>
      <c r="I12" s="5">
        <v>1.5767649478002561</v>
      </c>
      <c r="J12" s="36">
        <v>0.9586984718180428</v>
      </c>
      <c r="K12" s="14">
        <f>D12/DryMass!K12</f>
        <v>1.7292969577775402E-2</v>
      </c>
      <c r="L12" s="14">
        <v>1.3597920000000003E-3</v>
      </c>
      <c r="M12" s="14">
        <f>G12/DryMass!L12</f>
        <v>7.3138164622973548E-3</v>
      </c>
      <c r="N12" s="5">
        <f>Carbon!K12/Nitrogen!D12</f>
        <v>26.773886226865216</v>
      </c>
      <c r="O12" s="5">
        <f>Carbon!L12/Nitrogen!G12</f>
        <v>62.484477475724212</v>
      </c>
      <c r="P12" s="5">
        <f>D12-D7+LitterInputs!J7+J12+Nitrogen!I12+0.6</f>
        <v>8.6239938447057298</v>
      </c>
      <c r="Q12" s="1">
        <f>DryMass!H12/(D12+E12+G12)</f>
        <v>74.090405136789926</v>
      </c>
      <c r="R12" s="1">
        <f>DryMass!H12/P12</f>
        <v>197.63640417523203</v>
      </c>
      <c r="S12" s="1">
        <f>Carbon!H12/(D12+E12+G12)</f>
        <v>34.674145769283832</v>
      </c>
      <c r="T12" s="1">
        <f>Carbon!H12/P12</f>
        <v>92.493400124306589</v>
      </c>
      <c r="U12" s="5">
        <f t="shared" si="0"/>
        <v>2.6675033536440305</v>
      </c>
      <c r="W12" s="59"/>
    </row>
    <row r="13" spans="1:23" ht="15.75" x14ac:dyDescent="0.2">
      <c r="A13">
        <v>1999</v>
      </c>
      <c r="B13">
        <v>4</v>
      </c>
      <c r="C13" t="s">
        <v>3</v>
      </c>
      <c r="D13" s="5">
        <v>9.0111488038561944</v>
      </c>
      <c r="E13" s="5">
        <v>18.193718467447532</v>
      </c>
      <c r="F13" s="5">
        <v>5.5770952481577414</v>
      </c>
      <c r="G13" s="36">
        <v>1.8028324234736588</v>
      </c>
      <c r="H13" s="5">
        <v>9.0111488038561944</v>
      </c>
      <c r="I13" s="5">
        <v>2.1683868282348953</v>
      </c>
      <c r="J13" s="36">
        <v>2.5437938631519748</v>
      </c>
      <c r="K13" s="14">
        <f>D13/DryMass!K13</f>
        <v>1.84522559254801E-2</v>
      </c>
      <c r="L13" s="14">
        <v>1.6701760000000002E-3</v>
      </c>
      <c r="M13" s="14">
        <f>G13/DryMass!L13</f>
        <v>6.4762329990196519E-3</v>
      </c>
      <c r="N13" s="5">
        <f>Carbon!K13/Nitrogen!D13</f>
        <v>25.091782916399879</v>
      </c>
      <c r="O13" s="5">
        <f>Carbon!L13/Nitrogen!G13</f>
        <v>70.565713134345074</v>
      </c>
      <c r="P13" s="5">
        <f>D13-D8+LitterInputs!J8+J13+Nitrogen!I13+0.6</f>
        <v>9.4890949068817179</v>
      </c>
      <c r="Q13" s="1">
        <f>DryMass!H13/(D13+E13+G13)</f>
        <v>74.201203550426087</v>
      </c>
      <c r="R13" s="1">
        <f>DryMass!H13/P13</f>
        <v>226.8294553594182</v>
      </c>
      <c r="S13" s="1">
        <f>Carbon!H13/(D13+E13+G13)</f>
        <v>34.632315790152944</v>
      </c>
      <c r="T13" s="1">
        <f>Carbon!H13/P13</f>
        <v>105.86929797138934</v>
      </c>
      <c r="U13" s="5">
        <f t="shared" si="0"/>
        <v>3.0569511612472451</v>
      </c>
      <c r="W13" s="59"/>
    </row>
    <row r="14" spans="1:23" ht="15.75" x14ac:dyDescent="0.2">
      <c r="A14">
        <v>1999</v>
      </c>
      <c r="B14">
        <v>5</v>
      </c>
      <c r="C14" t="s">
        <v>3</v>
      </c>
      <c r="D14" s="5">
        <v>6.404181012320703</v>
      </c>
      <c r="E14" s="5">
        <v>8.9045061937317449</v>
      </c>
      <c r="F14" s="5">
        <v>3.0360589468662913</v>
      </c>
      <c r="G14" s="36">
        <v>0.60301189962544133</v>
      </c>
      <c r="H14" s="5">
        <v>6.404181012320703</v>
      </c>
      <c r="I14" s="5">
        <v>0.91791104172195437</v>
      </c>
      <c r="J14" s="36">
        <v>1.2920233289724241</v>
      </c>
      <c r="K14" s="14">
        <f>D14/DryMass!K14</f>
        <v>1.6647393872875751E-2</v>
      </c>
      <c r="L14" s="14">
        <v>8.4496799999999998E-4</v>
      </c>
      <c r="M14" s="14">
        <f>G14/DryMass!L14</f>
        <v>6.2758792628392736E-3</v>
      </c>
      <c r="N14" s="5">
        <f>Carbon!K14/Nitrogen!D14</f>
        <v>27.81216108272563</v>
      </c>
      <c r="O14" s="5">
        <f>Carbon!L14/Nitrogen!G14</f>
        <v>72.818481819111426</v>
      </c>
      <c r="P14" s="5">
        <f>D14-D9+LitterInputs!J9+J14+Nitrogen!I14+0.6</f>
        <v>4.5004546609985736</v>
      </c>
      <c r="Q14" s="1">
        <f>DryMass!H14/(D14+E14+G14)</f>
        <v>108.59936861047451</v>
      </c>
      <c r="R14" s="1">
        <f>DryMass!H14/P14</f>
        <v>383.96131203620592</v>
      </c>
      <c r="S14" s="1">
        <f>Carbon!H14/(D14+E14+G14)</f>
        <v>50.752456175044863</v>
      </c>
      <c r="T14" s="1">
        <f>Carbon!H14/P14</f>
        <v>179.43916167621924</v>
      </c>
      <c r="U14" s="5">
        <f t="shared" si="0"/>
        <v>3.5355759149337489</v>
      </c>
      <c r="W14" s="59"/>
    </row>
    <row r="15" spans="1:23" ht="15.75" x14ac:dyDescent="0.2">
      <c r="A15">
        <v>2000</v>
      </c>
      <c r="B15">
        <v>1</v>
      </c>
      <c r="C15" t="s">
        <v>2</v>
      </c>
      <c r="D15" s="5">
        <v>7.9222909936066301</v>
      </c>
      <c r="E15" s="5">
        <v>18.707858594910448</v>
      </c>
      <c r="F15" s="5">
        <v>4.8400628290635233</v>
      </c>
      <c r="G15" s="36">
        <v>1.3388291625107942</v>
      </c>
      <c r="H15" s="5">
        <v>7.9222909936066301</v>
      </c>
      <c r="I15" s="5">
        <v>1.7638083790928454</v>
      </c>
      <c r="J15" s="36">
        <v>4.006746532432798</v>
      </c>
      <c r="K15" s="14">
        <f>D15/DryMass!K15</f>
        <v>1.4908306678962599E-2</v>
      </c>
      <c r="L15" s="14">
        <v>1.2423264000000001E-3</v>
      </c>
      <c r="M15" s="14">
        <f>G15/DryMass!L15</f>
        <v>6.6815975181019416E-3</v>
      </c>
      <c r="N15" s="5">
        <f>Carbon!K15/Nitrogen!D15</f>
        <v>31.056511646178322</v>
      </c>
      <c r="O15" s="5">
        <f>Carbon!L15/Nitrogen!G15</f>
        <v>68.396816593918572</v>
      </c>
      <c r="P15" s="5">
        <f>D15-D10+LitterInputs!J10+J15+Nitrogen!I15+0.6</f>
        <v>10.95833089461669</v>
      </c>
      <c r="Q15" s="1">
        <f>DryMass!H15/(D15+E15+G15)</f>
        <v>94.645614100257362</v>
      </c>
      <c r="R15" s="1">
        <f>DryMass!H15/P15</f>
        <v>241.56426695862027</v>
      </c>
      <c r="S15" s="1">
        <f>Carbon!H15/(D15+E15+G15)</f>
        <v>44.076627615733869</v>
      </c>
      <c r="T15" s="1">
        <f>Carbon!H15/P15</f>
        <v>112.49690058246321</v>
      </c>
      <c r="U15" s="5">
        <f t="shared" si="0"/>
        <v>2.5523028114407196</v>
      </c>
      <c r="W15" s="59"/>
    </row>
    <row r="16" spans="1:23" ht="15.75" x14ac:dyDescent="0.2">
      <c r="A16">
        <v>2000</v>
      </c>
      <c r="B16">
        <v>2</v>
      </c>
      <c r="C16" t="s">
        <v>2</v>
      </c>
      <c r="D16" s="5">
        <v>8.0782307817509622</v>
      </c>
      <c r="E16" s="5">
        <v>17.370438888026225</v>
      </c>
      <c r="F16" s="5">
        <v>4.9608853866327332</v>
      </c>
      <c r="G16" s="36">
        <v>0.75973140383424931</v>
      </c>
      <c r="H16" s="5">
        <v>8.0782307817509622</v>
      </c>
      <c r="I16" s="5">
        <v>1.7977085822647783</v>
      </c>
      <c r="J16" s="36">
        <v>1.8641057674940178</v>
      </c>
      <c r="K16" s="14">
        <f>D16/DryMass!K16</f>
        <v>1.4578824638720603E-2</v>
      </c>
      <c r="L16" s="14">
        <v>1.1186592E-3</v>
      </c>
      <c r="M16" s="14">
        <f>G16/DryMass!L16</f>
        <v>5.9451782718711061E-3</v>
      </c>
      <c r="N16" s="5">
        <f>Carbon!K16/Nitrogen!D16</f>
        <v>31.7583900947883</v>
      </c>
      <c r="O16" s="5">
        <f>Carbon!L16/Nitrogen!G16</f>
        <v>76.869015377089767</v>
      </c>
      <c r="P16" s="5">
        <f>D16-D11+LitterInputs!J11+J16+Nitrogen!I16+0.6</f>
        <v>9.3747396683062227</v>
      </c>
      <c r="Q16" s="1">
        <f>DryMass!H16/(D16+E16+G16)</f>
        <v>95.460548613143246</v>
      </c>
      <c r="R16" s="1">
        <f>DryMass!H16/P16</f>
        <v>266.87336750464283</v>
      </c>
      <c r="S16" s="1">
        <f>Carbon!H16/(D16+E16+G16)</f>
        <v>44.603733377304025</v>
      </c>
      <c r="T16" s="1">
        <f>Carbon!H16/P16</f>
        <v>124.69599957904968</v>
      </c>
      <c r="U16" s="5">
        <f t="shared" si="0"/>
        <v>2.7956404125242904</v>
      </c>
      <c r="W16" s="59"/>
    </row>
    <row r="17" spans="1:23" ht="15.75" x14ac:dyDescent="0.2">
      <c r="A17">
        <v>2000</v>
      </c>
      <c r="B17">
        <v>3</v>
      </c>
      <c r="C17" t="s">
        <v>3</v>
      </c>
      <c r="D17" s="5">
        <v>7.6450709246092048</v>
      </c>
      <c r="E17" s="5">
        <v>15.196151665953565</v>
      </c>
      <c r="F17" s="5">
        <v>4.8073188444667014</v>
      </c>
      <c r="G17" s="36">
        <v>0.41639462213523115</v>
      </c>
      <c r="H17" s="5">
        <v>7.6450709246092048</v>
      </c>
      <c r="I17" s="5">
        <v>1.7292651736950708</v>
      </c>
      <c r="J17" s="36">
        <v>0.7014659491647256</v>
      </c>
      <c r="K17" s="14">
        <f>D17/DryMass!K17</f>
        <v>1.5734334221043398E-2</v>
      </c>
      <c r="L17" s="14">
        <v>1.2391800000000001E-3</v>
      </c>
      <c r="M17" s="14">
        <f>G17/DryMass!L17</f>
        <v>6.5773443162953091E-3</v>
      </c>
      <c r="N17" s="5">
        <f>Carbon!K17/Nitrogen!D17</f>
        <v>29.426094138814914</v>
      </c>
      <c r="O17" s="5">
        <f>Carbon!L17/Nitrogen!G17</f>
        <v>69.480929995984368</v>
      </c>
      <c r="P17" s="5">
        <f>D17-D12+LitterInputs!J12+J17+Nitrogen!I17+0.6</f>
        <v>5.4670383135378868</v>
      </c>
      <c r="Q17" s="1">
        <f>DryMass!H17/(D17+E17+G17)</f>
        <v>84.064950873707801</v>
      </c>
      <c r="R17" s="1">
        <f>DryMass!H17/P17</f>
        <v>357.62515941830321</v>
      </c>
      <c r="S17" s="1">
        <f>Carbon!H17/(D17+E17+G17)</f>
        <v>39.377382408219319</v>
      </c>
      <c r="T17" s="1">
        <f>Carbon!H17/P17</f>
        <v>167.51740784778502</v>
      </c>
      <c r="U17" s="5">
        <f t="shared" si="0"/>
        <v>4.2541529579380777</v>
      </c>
      <c r="W17" s="59"/>
    </row>
    <row r="18" spans="1:23" ht="15.75" x14ac:dyDescent="0.2">
      <c r="A18">
        <v>2000</v>
      </c>
      <c r="B18">
        <v>4</v>
      </c>
      <c r="C18" t="s">
        <v>3</v>
      </c>
      <c r="D18" s="5">
        <v>8.4305005395314883</v>
      </c>
      <c r="E18" s="5">
        <v>20.286603943245957</v>
      </c>
      <c r="F18" s="5">
        <v>5.7412856246693211</v>
      </c>
      <c r="G18" s="36">
        <v>0.65188260632977379</v>
      </c>
      <c r="H18" s="5">
        <v>8.4305005395314883</v>
      </c>
      <c r="I18" s="5">
        <v>2.2570758523100052</v>
      </c>
      <c r="J18" s="36">
        <v>1.6472273128576078</v>
      </c>
      <c r="K18" s="14">
        <f>D18/DryMass!K18</f>
        <v>1.7929239384952354E-2</v>
      </c>
      <c r="L18" s="14">
        <v>1.4651280000000002E-3</v>
      </c>
      <c r="M18" s="14">
        <f>G18/DryMass!L18</f>
        <v>6.6659325123071258E-3</v>
      </c>
      <c r="N18" s="5">
        <f>Carbon!K18/Nitrogen!D18</f>
        <v>25.823739092277755</v>
      </c>
      <c r="O18" s="5">
        <f>Carbon!L18/Nitrogen!G18</f>
        <v>68.557549773606866</v>
      </c>
      <c r="P18" s="5">
        <f>D18-D13+LitterInputs!J13+J18+Nitrogen!I18+0.6</f>
        <v>7.6858493189549151</v>
      </c>
      <c r="Q18" s="1">
        <f>DryMass!H18/(D18+E18+G18)</f>
        <v>77.618522605717089</v>
      </c>
      <c r="R18" s="1">
        <f>DryMass!H18/P18</f>
        <v>296.59407746401774</v>
      </c>
      <c r="S18" s="1">
        <f>Carbon!H18/(D18+E18+G18)</f>
        <v>36.304007449497263</v>
      </c>
      <c r="T18" s="1">
        <f>Carbon!H18/P18</f>
        <v>138.72402148681675</v>
      </c>
      <c r="U18" s="5">
        <f t="shared" si="0"/>
        <v>3.8211765375984079</v>
      </c>
      <c r="W18" s="59"/>
    </row>
    <row r="19" spans="1:23" ht="15.75" x14ac:dyDescent="0.2">
      <c r="A19">
        <v>2000</v>
      </c>
      <c r="B19">
        <v>5</v>
      </c>
      <c r="C19" t="s">
        <v>3</v>
      </c>
      <c r="D19" s="5">
        <v>8.2689555169705837</v>
      </c>
      <c r="E19" s="5">
        <v>10.593529410224487</v>
      </c>
      <c r="F19" s="5">
        <v>3.1847150613241624</v>
      </c>
      <c r="G19" s="36">
        <v>0.34870863754195558</v>
      </c>
      <c r="H19" s="5">
        <v>8.2689555169705837</v>
      </c>
      <c r="I19" s="5">
        <v>1.8376793309506141</v>
      </c>
      <c r="J19" s="36">
        <v>2.6271265394031733</v>
      </c>
      <c r="K19" s="14">
        <f>D19/DryMass!K19</f>
        <v>1.6498835794599497E-2</v>
      </c>
      <c r="L19" s="14">
        <v>1.465584E-3</v>
      </c>
      <c r="M19" s="14">
        <f>G19/DryMass!L19</f>
        <v>7.5038153802345605E-3</v>
      </c>
      <c r="N19" s="5">
        <f>Carbon!K19/Nitrogen!D19</f>
        <v>28.062586097835588</v>
      </c>
      <c r="O19" s="5">
        <f>Carbon!L19/Nitrogen!G19</f>
        <v>60.902351249707152</v>
      </c>
      <c r="P19" s="5">
        <f>D19-D14+LitterInputs!J14+J19+Nitrogen!I19+0.6</f>
        <v>10.586963849119913</v>
      </c>
      <c r="Q19" s="1">
        <f>DryMass!H19/(D19+E19+G19)</f>
        <v>113.56141239220061</v>
      </c>
      <c r="R19" s="1">
        <f>DryMass!H19/P19</f>
        <v>206.06949320345996</v>
      </c>
      <c r="S19" s="1">
        <f>Carbon!H19/(D19+E19+G19)</f>
        <v>52.958628266262075</v>
      </c>
      <c r="T19" s="1">
        <f>Carbon!H19/P19</f>
        <v>96.099171872650729</v>
      </c>
      <c r="U19" s="5">
        <f t="shared" si="0"/>
        <v>1.814608403176331</v>
      </c>
      <c r="W19" s="59"/>
    </row>
    <row r="20" spans="1:23" ht="15.75" x14ac:dyDescent="0.2">
      <c r="A20">
        <v>2001</v>
      </c>
      <c r="B20">
        <v>1</v>
      </c>
      <c r="C20" t="s">
        <v>2</v>
      </c>
      <c r="D20" s="5">
        <v>7.8120843502282913</v>
      </c>
      <c r="E20" s="5">
        <v>19.905021820918691</v>
      </c>
      <c r="F20" s="5">
        <v>4.9379552046915434</v>
      </c>
      <c r="G20" s="37">
        <v>5.8180865642902146</v>
      </c>
      <c r="H20" s="5">
        <v>7.8120843502282913</v>
      </c>
      <c r="I20" s="5">
        <v>1.2950556016362651</v>
      </c>
      <c r="J20" s="37">
        <v>7.270572628900565</v>
      </c>
      <c r="K20" s="14">
        <f>D20/DryMass!K20</f>
        <v>1.46436368183367E-2</v>
      </c>
      <c r="L20" s="14">
        <v>9.7128000000000004E-4</v>
      </c>
      <c r="M20" s="14">
        <f>G20/DryMass!L20</f>
        <v>4.9038448391923086E-3</v>
      </c>
      <c r="N20" s="5">
        <f>Carbon!K20/Nitrogen!D20</f>
        <v>31.617828668096532</v>
      </c>
      <c r="O20" s="5">
        <f>Carbon!L20/Nitrogen!G20</f>
        <v>93.192181846289941</v>
      </c>
      <c r="P20" s="5">
        <f>D20-D15+LitterInputs!J15+J20+I20+0.6</f>
        <v>13.022561943202447</v>
      </c>
      <c r="Q20" s="1">
        <f>DryMass!H20/(D20+E20+G20)</f>
        <v>96.035189726695208</v>
      </c>
      <c r="R20" s="1">
        <f>DryMass!H20/P20</f>
        <v>247.30606856894835</v>
      </c>
      <c r="S20" s="1">
        <f>Carbon!H20/(D20+E20+G20)</f>
        <v>44.535030837821928</v>
      </c>
      <c r="T20" s="1">
        <f>Carbon!H20/P20</f>
        <v>114.68487146682943</v>
      </c>
      <c r="U20" s="5">
        <f t="shared" si="0"/>
        <v>2.5751609308291279</v>
      </c>
      <c r="W20" s="59"/>
    </row>
    <row r="21" spans="1:23" ht="15.75" x14ac:dyDescent="0.2">
      <c r="A21">
        <v>2001</v>
      </c>
      <c r="B21">
        <v>2</v>
      </c>
      <c r="C21" t="s">
        <v>2</v>
      </c>
      <c r="D21" s="5">
        <v>6.844125061676837</v>
      </c>
      <c r="E21" s="5">
        <v>18.935280051256214</v>
      </c>
      <c r="F21" s="5">
        <v>5.0871350418750581</v>
      </c>
      <c r="G21" s="37">
        <v>1.7383223335103133</v>
      </c>
      <c r="H21" s="5">
        <v>6.844125061676837</v>
      </c>
      <c r="I21" s="5">
        <v>1.6910908184723139</v>
      </c>
      <c r="J21" s="37">
        <v>2.0461276031781703</v>
      </c>
      <c r="K21" s="14">
        <f>D21/DryMass!K21</f>
        <v>1.3860074339903801E-2</v>
      </c>
      <c r="L21" s="14">
        <v>1.1117280000000002E-3</v>
      </c>
      <c r="M21" s="14">
        <f>G21/DryMass!L21</f>
        <v>4.9607818754046872E-3</v>
      </c>
      <c r="N21" s="5">
        <f>Carbon!K21/Nitrogen!D21</f>
        <v>33.405304231810746</v>
      </c>
      <c r="O21" s="5">
        <f>Carbon!L21/Nitrogen!G21</f>
        <v>92.122574924284322</v>
      </c>
      <c r="P21" s="5">
        <f>D21-D16+LitterInputs!J16+J21+Nitrogen!I21+0.6</f>
        <v>7.2432188708071292</v>
      </c>
      <c r="Q21" s="1">
        <f>DryMass!H21/(D21+E21+G21)</f>
        <v>84.015520167309177</v>
      </c>
      <c r="R21" s="1">
        <f>DryMass!H21/P21</f>
        <v>319.18353241444402</v>
      </c>
      <c r="S21" s="1">
        <f>Carbon!H21/(D21+E21+G21)</f>
        <v>39.271074240168161</v>
      </c>
      <c r="T21" s="1">
        <f>Carbon!H21/P21</f>
        <v>149.19481748997197</v>
      </c>
      <c r="U21" s="5">
        <f t="shared" si="0"/>
        <v>3.7991020204221719</v>
      </c>
      <c r="W21" s="59"/>
    </row>
    <row r="22" spans="1:23" ht="15.75" x14ac:dyDescent="0.2">
      <c r="A22">
        <v>2001</v>
      </c>
      <c r="B22">
        <v>3</v>
      </c>
      <c r="C22" t="s">
        <v>3</v>
      </c>
      <c r="D22" s="5">
        <v>6.4057387221275732</v>
      </c>
      <c r="E22" s="5">
        <v>16.274884448253644</v>
      </c>
      <c r="F22" s="5">
        <v>4.8900410932556078</v>
      </c>
      <c r="G22" s="37">
        <v>0.5098768227455317</v>
      </c>
      <c r="H22" s="5">
        <v>6.4057387221275732</v>
      </c>
      <c r="I22" s="5">
        <v>1.1614550310889855</v>
      </c>
      <c r="J22" s="37">
        <v>0.69355211742688705</v>
      </c>
      <c r="K22" s="14">
        <f>D22/DryMass!K22</f>
        <v>1.5341424112690199E-2</v>
      </c>
      <c r="L22" s="14">
        <v>9.0592000000000005E-4</v>
      </c>
      <c r="M22" s="14">
        <f>G22/DryMass!L22</f>
        <v>7.1223768418333076E-3</v>
      </c>
      <c r="N22" s="5">
        <f>Carbon!K22/Nitrogen!D22</f>
        <v>30.17972755325976</v>
      </c>
      <c r="O22" s="5">
        <f>Carbon!L22/Nitrogen!G22</f>
        <v>64.163973649331325</v>
      </c>
      <c r="P22" s="5">
        <f>D22-D17+LitterInputs!J17+J22+Nitrogen!I22+0.6</f>
        <v>4.9845998328474286</v>
      </c>
      <c r="Q22" s="1">
        <f>DryMass!H22/(D22+E22+G22)</f>
        <v>80.234363957385057</v>
      </c>
      <c r="R22" s="1">
        <f>DryMass!H22/P22</f>
        <v>373.28473281662923</v>
      </c>
      <c r="S22" s="1">
        <f>Carbon!H22/(D22+E22+G22)</f>
        <v>37.565957066230055</v>
      </c>
      <c r="T22" s="1">
        <f>Carbon!H22/P22</f>
        <v>174.7729720137944</v>
      </c>
      <c r="U22" s="5">
        <f t="shared" si="0"/>
        <v>4.6524296374417862</v>
      </c>
      <c r="W22" s="59"/>
    </row>
    <row r="23" spans="1:23" ht="15.75" x14ac:dyDescent="0.2">
      <c r="A23">
        <v>2001</v>
      </c>
      <c r="B23">
        <v>4</v>
      </c>
      <c r="C23" t="s">
        <v>3</v>
      </c>
      <c r="D23" s="5">
        <v>7.8781139103577447</v>
      </c>
      <c r="E23" s="5">
        <v>21.877770077017789</v>
      </c>
      <c r="F23" s="5">
        <v>5.8683073516788404</v>
      </c>
      <c r="G23" s="37">
        <v>1.5000210691270308</v>
      </c>
      <c r="H23" s="5">
        <v>7.8781139103577447</v>
      </c>
      <c r="I23" s="5">
        <v>1.718187860781351</v>
      </c>
      <c r="J23" s="37">
        <v>2.1502600371378029</v>
      </c>
      <c r="K23" s="14">
        <f>D23/DryMass!K23</f>
        <v>1.73529325246943E-2</v>
      </c>
      <c r="L23" s="14">
        <v>1.0953120000000002E-3</v>
      </c>
      <c r="M23" s="14">
        <f>G23/DryMass!L23</f>
        <v>6.1270378399692444E-3</v>
      </c>
      <c r="N23" s="5">
        <f>Carbon!K23/Nitrogen!D23</f>
        <v>26.68136923491878</v>
      </c>
      <c r="O23" s="5">
        <f>Carbon!L23/Nitrogen!G23</f>
        <v>74.587429021377488</v>
      </c>
      <c r="P23" s="5">
        <f>D23-D18+LitterInputs!J18+J23+Nitrogen!I23+0.6</f>
        <v>8.171510855558596</v>
      </c>
      <c r="Q23" s="1">
        <f>DryMass!H23/(D23+E23+G23)</f>
        <v>75.520212580366888</v>
      </c>
      <c r="R23" s="1">
        <f>DryMass!H23/P23</f>
        <v>288.86366743956063</v>
      </c>
      <c r="S23" s="1">
        <f>Carbon!H23/(D23+E23+G23)</f>
        <v>35.300983277737089</v>
      </c>
      <c r="T23" s="1">
        <f>Carbon!H23/P23</f>
        <v>135.02572550332985</v>
      </c>
      <c r="U23" s="5">
        <f t="shared" si="0"/>
        <v>3.8249848294873177</v>
      </c>
      <c r="W23" s="59"/>
    </row>
    <row r="24" spans="1:23" ht="15.75" x14ac:dyDescent="0.2">
      <c r="A24">
        <v>2001</v>
      </c>
      <c r="B24">
        <v>5</v>
      </c>
      <c r="C24" t="s">
        <v>3</v>
      </c>
      <c r="D24" s="5">
        <v>6.4494025490783473</v>
      </c>
      <c r="E24" s="5">
        <v>11.576143631973363</v>
      </c>
      <c r="F24" s="5">
        <v>3.2688541512260221</v>
      </c>
      <c r="G24" s="37">
        <v>3.4754408046922749</v>
      </c>
      <c r="H24" s="5">
        <v>6.4494025490783473</v>
      </c>
      <c r="I24" s="5">
        <v>1.0667533116507344</v>
      </c>
      <c r="J24" s="37">
        <v>4.700303332776004</v>
      </c>
      <c r="K24" s="14">
        <f>D24/DryMass!K24</f>
        <v>1.5548257751743698E-2</v>
      </c>
      <c r="L24" s="14">
        <v>9.2613600000000004E-4</v>
      </c>
      <c r="M24" s="14">
        <f>G24/DryMass!L24</f>
        <v>5.6412384699072067E-3</v>
      </c>
      <c r="N24" s="5">
        <f>Carbon!K24/Nitrogen!D24</f>
        <v>29.778256020233243</v>
      </c>
      <c r="O24" s="5">
        <f>Carbon!L24/Nitrogen!G24</f>
        <v>81.010579935210089</v>
      </c>
      <c r="P24" s="5">
        <f>D24-D19+LitterInputs!J19+J24+Nitrogen!I24+0.6</f>
        <v>8.770137202492597</v>
      </c>
      <c r="Q24" s="1">
        <f>DryMass!H24/(D24+E24+G24)</f>
        <v>111.92209973123107</v>
      </c>
      <c r="R24" s="1">
        <f>DryMass!H24/P24</f>
        <v>274.38973349862721</v>
      </c>
      <c r="S24" s="1">
        <f>Carbon!H24/(D24+E24+G24)</f>
        <v>52.025409296483438</v>
      </c>
      <c r="T24" s="1">
        <f>Carbon!H24/P24</f>
        <v>127.54619709869229</v>
      </c>
      <c r="U24" s="5">
        <f t="shared" si="0"/>
        <v>2.4516135254569451</v>
      </c>
      <c r="W24" s="59"/>
    </row>
    <row r="25" spans="1:23" ht="15.75" x14ac:dyDescent="0.2">
      <c r="A25">
        <v>2002</v>
      </c>
      <c r="B25">
        <v>1</v>
      </c>
      <c r="C25" t="s">
        <v>2</v>
      </c>
      <c r="D25" s="5">
        <v>6.9683760213668222</v>
      </c>
      <c r="E25" s="5">
        <v>21.354816813743458</v>
      </c>
      <c r="F25" s="5">
        <v>5.0519657639918831</v>
      </c>
      <c r="G25" s="36">
        <v>4.5159342105813973</v>
      </c>
      <c r="H25" s="5">
        <v>6.9683760213668222</v>
      </c>
      <c r="I25" s="5">
        <v>1.563805552125106</v>
      </c>
      <c r="J25" s="36">
        <v>6.0874741899703206</v>
      </c>
      <c r="K25" s="14">
        <f>D25/DryMass!K25</f>
        <v>1.3641354418013099E-2</v>
      </c>
      <c r="L25" s="14">
        <v>1.2528600000000002E-3</v>
      </c>
      <c r="M25" s="14">
        <f>G25/DryMass!L25</f>
        <v>5.2046592265814623E-3</v>
      </c>
      <c r="N25" s="5">
        <f>Carbon!K25/Nitrogen!D25</f>
        <v>33.940911277007729</v>
      </c>
      <c r="O25" s="5">
        <f>Carbon!L25/Nitrogen!G25</f>
        <v>87.805940812798994</v>
      </c>
      <c r="P25" s="5">
        <f>D25-D20+LitterInputs!J20+J25+Nitrogen!I25+0.6</f>
        <v>11.195094393575838</v>
      </c>
      <c r="Q25" s="1">
        <f>DryMass!H25/(D25+E25+G25)</f>
        <v>85.523067310883278</v>
      </c>
      <c r="R25" s="1">
        <f>DryMass!H25/P25</f>
        <v>250.86906586254068</v>
      </c>
      <c r="S25" s="1">
        <f>Carbon!H25/(D25+E25+G25)</f>
        <v>39.707617341614082</v>
      </c>
      <c r="T25" s="1">
        <f>Carbon!H25/P25</f>
        <v>116.47632835603758</v>
      </c>
      <c r="U25" s="5">
        <f t="shared" si="0"/>
        <v>2.9333497236553887</v>
      </c>
      <c r="W25" s="59"/>
    </row>
    <row r="26" spans="1:23" ht="15.75" x14ac:dyDescent="0.2">
      <c r="A26">
        <v>2002</v>
      </c>
      <c r="B26">
        <v>2</v>
      </c>
      <c r="C26" t="s">
        <v>2</v>
      </c>
      <c r="D26" s="5">
        <v>7.0158627521413903</v>
      </c>
      <c r="E26" s="5">
        <v>20.597593721955761</v>
      </c>
      <c r="F26" s="5">
        <v>5.2221174111694326</v>
      </c>
      <c r="G26" s="36">
        <v>1.8604237645268629</v>
      </c>
      <c r="H26" s="5">
        <v>7.0158627521413903</v>
      </c>
      <c r="I26" s="5">
        <v>1.7972960399939197</v>
      </c>
      <c r="J26" s="36">
        <v>3.140576268004093</v>
      </c>
      <c r="K26" s="14">
        <f>D26/DryMass!K26</f>
        <v>1.4168594640410353E-2</v>
      </c>
      <c r="L26" s="14">
        <v>1.306668E-3</v>
      </c>
      <c r="M26" s="14">
        <f>G26/DryMass!L26</f>
        <v>5.5140813126171757E-3</v>
      </c>
      <c r="N26" s="5">
        <f>Carbon!K26/Nitrogen!D26</f>
        <v>32.677905730994262</v>
      </c>
      <c r="O26" s="5">
        <f>Carbon!L26/Nitrogen!G26</f>
        <v>82.878719788608237</v>
      </c>
      <c r="P26" s="5">
        <f>D26-D21+LitterInputs!J21+J26+Nitrogen!I26+0.6</f>
        <v>9.3637809151292331</v>
      </c>
      <c r="Q26" s="1">
        <f>DryMass!H26/(D26+E26+G26)</f>
        <v>81.313659063874354</v>
      </c>
      <c r="R26" s="1">
        <f>DryMass!H26/P26</f>
        <v>255.94672395000819</v>
      </c>
      <c r="S26" s="1">
        <f>Carbon!H26/(D26+E26+G26)</f>
        <v>37.908910262763037</v>
      </c>
      <c r="T26" s="1">
        <f>Carbon!H26/P26</f>
        <v>119.32388115319355</v>
      </c>
      <c r="U26" s="5">
        <f t="shared" si="0"/>
        <v>3.1476473558883171</v>
      </c>
      <c r="W26" s="59"/>
    </row>
    <row r="27" spans="1:23" ht="15.75" x14ac:dyDescent="0.2">
      <c r="A27">
        <v>2002</v>
      </c>
      <c r="B27">
        <v>3</v>
      </c>
      <c r="C27" t="s">
        <v>3</v>
      </c>
      <c r="D27" s="5">
        <v>7.2203655919623806</v>
      </c>
      <c r="E27" s="5">
        <v>17.890910283559315</v>
      </c>
      <c r="F27" s="5">
        <v>5.0099922269229005</v>
      </c>
      <c r="G27" s="36">
        <v>0.29128921169425398</v>
      </c>
      <c r="H27" s="5">
        <v>7.2203655919623806</v>
      </c>
      <c r="I27" s="5">
        <v>1.7359769689729614</v>
      </c>
      <c r="J27" s="36">
        <v>1.3238752189980987</v>
      </c>
      <c r="K27" s="14">
        <f>D27/DryMass!K27</f>
        <v>1.5244483491879299E-2</v>
      </c>
      <c r="L27" s="14">
        <v>1.4416896000000001E-3</v>
      </c>
      <c r="M27" s="14">
        <f>G27/DryMass!L27</f>
        <v>7.2741502358302972E-3</v>
      </c>
      <c r="N27" s="5">
        <f>Carbon!K27/Nitrogen!D27</f>
        <v>30.371642322066144</v>
      </c>
      <c r="O27" s="5">
        <f>Carbon!L27/Nitrogen!G27</f>
        <v>62.825207781515722</v>
      </c>
      <c r="P27" s="5">
        <f>D27-D22+LitterInputs!J22+J27+Nitrogen!I27+0.6</f>
        <v>8.5176103984652087</v>
      </c>
      <c r="Q27" s="1">
        <f>DryMass!H27/(D27+E27+G27)</f>
        <v>72.150402728453457</v>
      </c>
      <c r="R27" s="1">
        <f>DryMass!H27/P27</f>
        <v>215.17834411734023</v>
      </c>
      <c r="S27" s="1">
        <f>Carbon!H27/(D27+E27+G27)</f>
        <v>33.743954061606445</v>
      </c>
      <c r="T27" s="1">
        <f>Carbon!H27/P27</f>
        <v>100.63655758479383</v>
      </c>
      <c r="U27" s="5">
        <f t="shared" si="0"/>
        <v>2.9823581848487986</v>
      </c>
      <c r="W27" s="59"/>
    </row>
    <row r="28" spans="1:23" ht="15.75" x14ac:dyDescent="0.2">
      <c r="A28">
        <v>2002</v>
      </c>
      <c r="B28">
        <v>4</v>
      </c>
      <c r="C28" t="s">
        <v>3</v>
      </c>
      <c r="D28" s="5">
        <v>7.5987162881821506</v>
      </c>
      <c r="E28" s="5">
        <v>23.837810749898594</v>
      </c>
      <c r="F28" s="5">
        <v>6.0172013559997763</v>
      </c>
      <c r="G28" s="36">
        <v>1.0853820679548849</v>
      </c>
      <c r="H28" s="5">
        <v>7.5987162881821506</v>
      </c>
      <c r="I28" s="5">
        <v>2.1089346772017423</v>
      </c>
      <c r="J28" s="36">
        <v>1.4154627051946458</v>
      </c>
      <c r="K28" s="14">
        <f>D28/DryMass!K28</f>
        <v>1.5375696846643402E-2</v>
      </c>
      <c r="L28" s="14">
        <v>1.489296E-3</v>
      </c>
      <c r="M28" s="14">
        <f>G28/DryMass!L28</f>
        <v>5.8777997535721166E-3</v>
      </c>
      <c r="N28" s="5">
        <f>Carbon!K28/Nitrogen!D28</f>
        <v>30.112456340544686</v>
      </c>
      <c r="O28" s="5">
        <f>Carbon!L28/Nitrogen!G28</f>
        <v>77.750181897957191</v>
      </c>
      <c r="P28" s="5">
        <f>D28-D23+LitterInputs!J23+J28+Nitrogen!I28+0.6</f>
        <v>7.7234143994149331</v>
      </c>
      <c r="Q28" s="1">
        <f>DryMass!H28/(D28+E28+G28)</f>
        <v>64.285743887778636</v>
      </c>
      <c r="R28" s="1">
        <f>DryMass!H28/P28</f>
        <v>270.69570677064763</v>
      </c>
      <c r="S28" s="1">
        <f>Carbon!H28/(D28+E28+G28)</f>
        <v>30.076593558660022</v>
      </c>
      <c r="T28" s="1">
        <f>Carbon!H28/P28</f>
        <v>126.6471266915336</v>
      </c>
      <c r="U28" s="5">
        <f t="shared" si="0"/>
        <v>4.2108201663372151</v>
      </c>
      <c r="W28" s="59"/>
    </row>
    <row r="29" spans="1:23" ht="15.75" x14ac:dyDescent="0.2">
      <c r="A29">
        <v>2002</v>
      </c>
      <c r="B29">
        <v>5</v>
      </c>
      <c r="C29" t="s">
        <v>3</v>
      </c>
      <c r="D29" s="5">
        <v>6.6424610263998094</v>
      </c>
      <c r="E29" s="5">
        <v>12.692400154092127</v>
      </c>
      <c r="F29" s="5">
        <v>3.3588278892212577</v>
      </c>
      <c r="G29" s="36">
        <v>1.9503513085161353</v>
      </c>
      <c r="H29" s="5">
        <v>6.6424610263998094</v>
      </c>
      <c r="I29" s="5">
        <v>1.2062302601139991</v>
      </c>
      <c r="J29" s="36">
        <v>2.2058834151345308</v>
      </c>
      <c r="K29" s="14">
        <f>D29/DryMass!K29</f>
        <v>1.3941137847994398E-2</v>
      </c>
      <c r="L29" s="14">
        <v>1.082544E-3</v>
      </c>
      <c r="M29" s="14">
        <f>G29/DryMass!L29</f>
        <v>6.495757605487343E-3</v>
      </c>
      <c r="N29" s="5">
        <f>Carbon!K29/Nitrogen!D29</f>
        <v>33.211062471963736</v>
      </c>
      <c r="O29" s="5">
        <f>Carbon!L29/Nitrogen!G29</f>
        <v>70.353610426279701</v>
      </c>
      <c r="P29" s="5">
        <f>D29-D24+LitterInputs!J24+J29+Nitrogen!I29+0.6</f>
        <v>8.1058406141084536</v>
      </c>
      <c r="Q29" s="1">
        <f>DryMass!H29/(D29+E29+G29)</f>
        <v>91.263416838746195</v>
      </c>
      <c r="R29" s="1">
        <f>DryMass!H29/P29</f>
        <v>239.64957027461719</v>
      </c>
      <c r="S29" s="1">
        <f>Carbon!H29/(D29+E29+G29)</f>
        <v>42.570400248638627</v>
      </c>
      <c r="T29" s="1">
        <f>Carbon!H29/P29</f>
        <v>111.78606367577309</v>
      </c>
      <c r="U29" s="5">
        <f t="shared" si="0"/>
        <v>2.6259105628058532</v>
      </c>
      <c r="W29" s="59"/>
    </row>
    <row r="30" spans="1:23" ht="15.75" x14ac:dyDescent="0.2">
      <c r="A30">
        <v>2003</v>
      </c>
      <c r="B30">
        <v>1</v>
      </c>
      <c r="C30" t="s">
        <v>2</v>
      </c>
      <c r="D30" s="5">
        <v>6.1333929812698287</v>
      </c>
      <c r="E30" s="5">
        <v>23.326293447602328</v>
      </c>
      <c r="F30" s="5">
        <v>5.1951340767741385</v>
      </c>
      <c r="G30" s="38">
        <v>3.0094539496299255</v>
      </c>
      <c r="H30" s="5">
        <v>6.1333929812698287</v>
      </c>
      <c r="I30" s="5">
        <v>2.114644946641127</v>
      </c>
      <c r="J30" s="38">
        <v>2.5791236032042528</v>
      </c>
      <c r="K30" s="14">
        <f>D30/DryMass!K30</f>
        <v>1.269161904196167E-2</v>
      </c>
      <c r="L30" s="14">
        <v>1.4050272E-3</v>
      </c>
      <c r="M30" s="14">
        <f>G30/DryMass!L30</f>
        <v>6.6346437541481866E-3</v>
      </c>
      <c r="N30" s="5">
        <f>Carbon!K30/Nitrogen!D30</f>
        <v>36.480767226719152</v>
      </c>
      <c r="O30" s="5">
        <f>Carbon!L30/Nitrogen!G30</f>
        <v>68.880864886568972</v>
      </c>
      <c r="P30" s="5">
        <f>D30-D25+LitterInputs!J25+J30+Nitrogen!I30+0.6</f>
        <v>7.847729246012122</v>
      </c>
      <c r="Q30" s="1">
        <f>DryMass!H30/(D30+E30+G30)</f>
        <v>71.776561789480382</v>
      </c>
      <c r="R30" s="1">
        <f>DryMass!H30/P30</f>
        <v>296.96784733152447</v>
      </c>
      <c r="S30" s="1">
        <f>Carbon!H30/(D30+E30+G30)</f>
        <v>33.537570170799029</v>
      </c>
      <c r="T30" s="1">
        <f>Carbon!H30/P30</f>
        <v>138.75810947260803</v>
      </c>
      <c r="U30" s="5">
        <f t="shared" si="0"/>
        <v>4.1373930420702907</v>
      </c>
      <c r="W30" s="59"/>
    </row>
    <row r="31" spans="1:23" ht="15.75" x14ac:dyDescent="0.2">
      <c r="A31">
        <v>2003</v>
      </c>
      <c r="B31">
        <v>2</v>
      </c>
      <c r="C31" t="s">
        <v>2</v>
      </c>
      <c r="D31" s="5">
        <v>6.761855548349831</v>
      </c>
      <c r="E31" s="5">
        <v>22.499242370424032</v>
      </c>
      <c r="F31" s="5">
        <v>5.3606518146999322</v>
      </c>
      <c r="G31" s="38">
        <v>2.5163382480111109</v>
      </c>
      <c r="H31" s="5">
        <v>6.761855548349831</v>
      </c>
      <c r="I31" s="5">
        <v>2.0401830519987696</v>
      </c>
      <c r="J31" s="38">
        <v>2.1617740370474983</v>
      </c>
      <c r="K31" s="14">
        <f>D31/DryMass!K31</f>
        <v>1.3690333541273221E-2</v>
      </c>
      <c r="L31" s="14">
        <v>1.1996448E-3</v>
      </c>
      <c r="M31" s="14">
        <f>G31/DryMass!L31</f>
        <v>6.964698056549398E-3</v>
      </c>
      <c r="N31" s="5">
        <f>Carbon!K31/Nitrogen!D31</f>
        <v>33.819482820061396</v>
      </c>
      <c r="O31" s="5">
        <f>Carbon!L31/Nitrogen!G31</f>
        <v>65.616627783346701</v>
      </c>
      <c r="P31" s="5">
        <f>D31-D26+LitterInputs!J26+J31+Nitrogen!I31+0.6</f>
        <v>7.5747703577821808</v>
      </c>
      <c r="Q31" s="1">
        <f>DryMass!H31/(D31+E31+G31)</f>
        <v>77.71766373121639</v>
      </c>
      <c r="R31" s="1">
        <f>DryMass!H31/P31</f>
        <v>326.03867597294175</v>
      </c>
      <c r="S31" s="1">
        <f>Carbon!H31/(D31+E31+G31)</f>
        <v>36.359160234698372</v>
      </c>
      <c r="T31" s="1">
        <f>Carbon!H31/P31</f>
        <v>152.53279490499619</v>
      </c>
      <c r="U31" s="5">
        <f t="shared" si="0"/>
        <v>4.1951682580234815</v>
      </c>
      <c r="W31" s="59"/>
    </row>
    <row r="32" spans="1:23" ht="15.75" x14ac:dyDescent="0.2">
      <c r="A32">
        <v>2003</v>
      </c>
      <c r="B32">
        <v>3</v>
      </c>
      <c r="C32" t="s">
        <v>3</v>
      </c>
      <c r="D32" s="5">
        <v>8.5476678303118323</v>
      </c>
      <c r="E32" s="5">
        <v>19.787367550348925</v>
      </c>
      <c r="F32" s="5">
        <v>5.1346160984915414</v>
      </c>
      <c r="G32" s="38">
        <v>0.79414362113918757</v>
      </c>
      <c r="H32" s="5">
        <v>8.5476678303118323</v>
      </c>
      <c r="I32" s="5">
        <v>2.0210811383582534</v>
      </c>
      <c r="J32" s="38">
        <v>0.57839683980641254</v>
      </c>
      <c r="K32" s="14">
        <f>D32/DryMass!K32</f>
        <v>1.6172245439338019E-2</v>
      </c>
      <c r="L32" s="14">
        <v>1.3869696E-3</v>
      </c>
      <c r="M32" s="14">
        <f>G32/DryMass!L32</f>
        <v>7.7248881760109689E-3</v>
      </c>
      <c r="N32" s="5">
        <f>Carbon!K32/Nitrogen!D32</f>
        <v>28.629295896893836</v>
      </c>
      <c r="O32" s="5">
        <f>Carbon!L32/Nitrogen!G32</f>
        <v>59.159432419899289</v>
      </c>
      <c r="P32" s="5">
        <f>D32-D27+LitterInputs!J27+J32+Nitrogen!I32+0.6</f>
        <v>7.8591294033273043</v>
      </c>
      <c r="Q32" s="1">
        <f>DryMass!H32/(D32+E32+G32)</f>
        <v>68.760811375137507</v>
      </c>
      <c r="R32" s="1">
        <f>DryMass!H32/P32</f>
        <v>254.85596178215346</v>
      </c>
      <c r="S32" s="1">
        <f>Carbon!H32/(D32+E32+G32)</f>
        <v>32.221296122199433</v>
      </c>
      <c r="T32" s="1">
        <f>Carbon!H32/P32</f>
        <v>119.42542923598954</v>
      </c>
      <c r="U32" s="5">
        <f t="shared" si="0"/>
        <v>3.7064129507102375</v>
      </c>
      <c r="W32" s="59"/>
    </row>
    <row r="33" spans="1:23" ht="15.75" x14ac:dyDescent="0.2">
      <c r="A33">
        <v>2003</v>
      </c>
      <c r="B33">
        <v>4</v>
      </c>
      <c r="C33" t="s">
        <v>3</v>
      </c>
      <c r="D33" s="5">
        <v>8.4936770287050649</v>
      </c>
      <c r="E33" s="5">
        <v>25.831502586518177</v>
      </c>
      <c r="F33" s="5">
        <v>6.1635137116942289</v>
      </c>
      <c r="G33" s="38">
        <v>0.64565266858084802</v>
      </c>
      <c r="H33" s="5">
        <v>8.4936770287050649</v>
      </c>
      <c r="I33" s="5">
        <v>2.1400041923140356</v>
      </c>
      <c r="J33" s="38">
        <v>0.72680093007026392</v>
      </c>
      <c r="K33" s="14">
        <f>D33/DryMass!K33</f>
        <v>1.650519044070271E-2</v>
      </c>
      <c r="L33" s="14">
        <v>1.2401376000000001E-3</v>
      </c>
      <c r="M33" s="14">
        <f>G33/DryMass!L33</f>
        <v>7.691493742444459E-3</v>
      </c>
      <c r="N33" s="5">
        <f>Carbon!K33/Nitrogen!D33</f>
        <v>28.051781750922213</v>
      </c>
      <c r="O33" s="5">
        <f>Carbon!L33/Nitrogen!G33</f>
        <v>59.41628704423276</v>
      </c>
      <c r="P33" s="5">
        <f>D33-D28+LitterInputs!J28+J33+Nitrogen!I33+0.6</f>
        <v>8.0666872695006209</v>
      </c>
      <c r="Q33" s="1">
        <f>DryMass!H33/(D33+E33+G33)</f>
        <v>67.231734521285489</v>
      </c>
      <c r="R33" s="1">
        <f>DryMass!H33/P33</f>
        <v>291.46409592232374</v>
      </c>
      <c r="S33" s="1">
        <f>Carbon!H33/(D33+E33+G33)</f>
        <v>31.502643520215926</v>
      </c>
      <c r="T33" s="1">
        <f>Carbon!H33/P33</f>
        <v>136.57076644179111</v>
      </c>
      <c r="U33" s="5">
        <f t="shared" si="0"/>
        <v>4.3352160701736251</v>
      </c>
      <c r="W33" s="59"/>
    </row>
    <row r="34" spans="1:23" ht="15.75" x14ac:dyDescent="0.2">
      <c r="A34">
        <v>2003</v>
      </c>
      <c r="B34">
        <v>5</v>
      </c>
      <c r="C34" t="s">
        <v>3</v>
      </c>
      <c r="D34" s="5">
        <v>7.0225921363247616</v>
      </c>
      <c r="E34" s="5">
        <v>14.337720164777409</v>
      </c>
      <c r="F34" s="5">
        <v>3.4745285408895996</v>
      </c>
      <c r="G34" s="38">
        <v>1.7027043115426228</v>
      </c>
      <c r="H34" s="5">
        <v>7.0225921363247616</v>
      </c>
      <c r="I34" s="5">
        <v>1.7610206623536231</v>
      </c>
      <c r="J34" s="38">
        <v>1.9208148989135214</v>
      </c>
      <c r="K34" s="14">
        <f>D34/DryMass!K34</f>
        <v>1.4428199611374917E-2</v>
      </c>
      <c r="L34" s="14">
        <v>1.3503072000000003E-3</v>
      </c>
      <c r="M34" s="14">
        <f>G34/DryMass!L34</f>
        <v>7.3479064259140666E-3</v>
      </c>
      <c r="N34" s="5">
        <f>Carbon!K34/Nitrogen!D34</f>
        <v>32.089935852771241</v>
      </c>
      <c r="O34" s="5">
        <f>Carbon!L34/Nitrogen!G34</f>
        <v>62.194586254975349</v>
      </c>
      <c r="P34" s="5">
        <f>D34-D29+LitterInputs!J29+J34+Nitrogen!I34+0.6</f>
        <v>8.3624097481151729</v>
      </c>
      <c r="Q34" s="1">
        <f>DryMass!H34/(D34+E34+G34)</f>
        <v>87.303718955207117</v>
      </c>
      <c r="R34" s="1">
        <f>DryMass!H34/P34</f>
        <v>240.77833797410361</v>
      </c>
      <c r="S34" s="1">
        <f>Carbon!H34/(D34+E34+G34)</f>
        <v>40.807762425246636</v>
      </c>
      <c r="T34" s="1">
        <f>Carbon!H34/P34</f>
        <v>112.54532259083017</v>
      </c>
      <c r="U34" s="5">
        <f t="shared" si="0"/>
        <v>2.7579390758558593</v>
      </c>
      <c r="W34" s="59"/>
    </row>
    <row r="35" spans="1:23" ht="15.75" x14ac:dyDescent="0.2">
      <c r="A35">
        <v>2004</v>
      </c>
      <c r="B35">
        <v>1</v>
      </c>
      <c r="C35" t="s">
        <v>2</v>
      </c>
      <c r="D35" s="5">
        <v>6.0795951125006624</v>
      </c>
      <c r="E35" s="5">
        <v>24.216824945976626</v>
      </c>
      <c r="F35" s="5">
        <v>5.2594246006322134</v>
      </c>
      <c r="G35" s="36">
        <v>4.2310921037417248</v>
      </c>
      <c r="H35" s="5">
        <v>6.0795951125006624</v>
      </c>
      <c r="I35" s="5">
        <v>0.95482202223237367</v>
      </c>
      <c r="J35" s="36">
        <v>3.5756669213819352</v>
      </c>
      <c r="K35" s="14">
        <f>D35/DryMass!K35</f>
        <v>1.36124155911173E-2</v>
      </c>
      <c r="L35" s="14">
        <v>8.8281600000000003E-4</v>
      </c>
      <c r="M35" s="14">
        <f>G35/DryMass!L35</f>
        <v>6.7010811444672743E-3</v>
      </c>
      <c r="N35" s="5">
        <f>Carbon!K35/Nitrogen!D35</f>
        <v>34.013066740492988</v>
      </c>
      <c r="O35" s="5">
        <f>Carbon!L35/Nitrogen!G35</f>
        <v>68.197950472114584</v>
      </c>
      <c r="P35" s="5">
        <f>D35-D30+LitterInputs!J30+J35+Nitrogen!I35+0.6</f>
        <v>8.0228201113286595</v>
      </c>
      <c r="Q35" s="1">
        <f>DryMass!H35/(D35+E35+G35)</f>
        <v>59.289275413823532</v>
      </c>
      <c r="R35" s="1">
        <f>DryMass!H35/P35</f>
        <v>255.16104680563782</v>
      </c>
      <c r="S35" s="1">
        <f>Carbon!H35/(D35+E35+G35)</f>
        <v>27.616377530020131</v>
      </c>
      <c r="T35" s="1">
        <f>Carbon!H35/P35</f>
        <v>118.8515756071575</v>
      </c>
      <c r="U35" s="5">
        <f t="shared" si="0"/>
        <v>4.303662762357626</v>
      </c>
      <c r="W35" s="59"/>
    </row>
    <row r="36" spans="1:23" ht="15.75" x14ac:dyDescent="0.2">
      <c r="A36">
        <v>2004</v>
      </c>
      <c r="B36">
        <v>2</v>
      </c>
      <c r="C36" t="s">
        <v>2</v>
      </c>
      <c r="D36" s="5">
        <v>6.5359413773596042</v>
      </c>
      <c r="E36" s="5">
        <v>23.942615519234337</v>
      </c>
      <c r="F36" s="5">
        <v>5.4510584096327666</v>
      </c>
      <c r="G36" s="36">
        <v>2.9858337209164256</v>
      </c>
      <c r="H36" s="5">
        <v>6.5359413773596042</v>
      </c>
      <c r="I36" s="5">
        <v>1.5337797437431389</v>
      </c>
      <c r="J36" s="36">
        <v>1.8570877563117254</v>
      </c>
      <c r="K36" s="14">
        <f>D36/DryMass!K36</f>
        <v>1.4128763374600501E-2</v>
      </c>
      <c r="L36" s="14">
        <v>1.0624800000000002E-3</v>
      </c>
      <c r="M36" s="14">
        <f>G36/DryMass!L36</f>
        <v>7.1181888119252424E-3</v>
      </c>
      <c r="N36" s="5">
        <f>Carbon!K36/Nitrogen!D36</f>
        <v>32.77003002487411</v>
      </c>
      <c r="O36" s="5">
        <f>Carbon!L36/Nitrogen!G36</f>
        <v>64.2017249155261</v>
      </c>
      <c r="P36" s="5">
        <f>D36-D31+LitterInputs!J31+J36+Nitrogen!I36+0.6</f>
        <v>6.7896348193613401</v>
      </c>
      <c r="Q36" s="1">
        <f>DryMass!H36/(D36+E36+G36)</f>
        <v>65.105321313960218</v>
      </c>
      <c r="R36" s="1">
        <f>DryMass!H36/P36</f>
        <v>320.88764148494016</v>
      </c>
      <c r="S36" s="1">
        <f>Carbon!H36/(D36+E36+G36)</f>
        <v>30.443239772193518</v>
      </c>
      <c r="T36" s="1">
        <f>Carbon!H36/P36</f>
        <v>150.04701939110186</v>
      </c>
      <c r="U36" s="5">
        <f t="shared" si="0"/>
        <v>4.9287467599999975</v>
      </c>
      <c r="W36" s="59"/>
    </row>
    <row r="37" spans="1:23" ht="15.75" x14ac:dyDescent="0.2">
      <c r="A37">
        <v>2004</v>
      </c>
      <c r="B37">
        <v>3</v>
      </c>
      <c r="C37" t="s">
        <v>3</v>
      </c>
      <c r="D37" s="5">
        <v>8.0904501822533206</v>
      </c>
      <c r="E37" s="5">
        <v>20.896461594516481</v>
      </c>
      <c r="F37" s="5">
        <v>5.212585774229014</v>
      </c>
      <c r="G37" s="36">
        <v>1.2706413639340055</v>
      </c>
      <c r="H37" s="5">
        <v>8.0904501822533206</v>
      </c>
      <c r="I37" s="5">
        <v>1.1870637199050282</v>
      </c>
      <c r="J37" s="36">
        <v>1.1133847341928416</v>
      </c>
      <c r="K37" s="14">
        <f>D37/DryMass!K37</f>
        <v>1.7257801030053501E-2</v>
      </c>
      <c r="L37" s="14">
        <v>1.1235840000000002E-3</v>
      </c>
      <c r="M37" s="14">
        <f>G37/DryMass!L37</f>
        <v>6.2286300770750466E-3</v>
      </c>
      <c r="N37" s="5">
        <f>Carbon!K37/Nitrogen!D37</f>
        <v>26.828446984277505</v>
      </c>
      <c r="O37" s="5">
        <f>Carbon!L37/Nitrogen!G37</f>
        <v>73.37086876968722</v>
      </c>
      <c r="P37" s="5">
        <f>D37-D32+LitterInputs!J32+J37+Nitrogen!I37+0.6</f>
        <v>5.9673339972481489</v>
      </c>
      <c r="Q37" s="1">
        <f>DryMass!H37/(D37+E37+G37)</f>
        <v>55.929393000860216</v>
      </c>
      <c r="R37" s="1">
        <f>DryMass!H37/P37</f>
        <v>283.59173152219023</v>
      </c>
      <c r="S37" s="1">
        <f>Carbon!H37/(D37+E37+G37)</f>
        <v>26.138576521359305</v>
      </c>
      <c r="T37" s="1">
        <f>Carbon!H37/P37</f>
        <v>132.53646745466278</v>
      </c>
      <c r="U37" s="5">
        <f t="shared" si="0"/>
        <v>5.0705311877393076</v>
      </c>
      <c r="W37" s="59"/>
    </row>
    <row r="38" spans="1:23" ht="15.75" x14ac:dyDescent="0.2">
      <c r="A38">
        <v>2004</v>
      </c>
      <c r="B38">
        <v>4</v>
      </c>
      <c r="C38" t="s">
        <v>3</v>
      </c>
      <c r="D38" s="5">
        <v>7.377878038546676</v>
      </c>
      <c r="E38" s="5">
        <v>27.088917942217435</v>
      </c>
      <c r="F38" s="5">
        <v>6.2502038773479214</v>
      </c>
      <c r="G38" s="36">
        <v>0.87678081154437737</v>
      </c>
      <c r="H38" s="5">
        <v>7.377878038546676</v>
      </c>
      <c r="I38" s="5">
        <v>1.3441055213529507</v>
      </c>
      <c r="J38" s="36">
        <v>0.66289732524491352</v>
      </c>
      <c r="K38" s="14">
        <f>D38/DryMass!K38</f>
        <v>1.6299214974324103E-2</v>
      </c>
      <c r="L38" s="14">
        <v>1.0196160000000001E-3</v>
      </c>
      <c r="M38" s="14">
        <f>G38/DryMass!L38</f>
        <v>6.4527689377589506E-3</v>
      </c>
      <c r="N38" s="5">
        <f>Carbon!K38/Nitrogen!D38</f>
        <v>28.406276052518887</v>
      </c>
      <c r="O38" s="5">
        <f>Carbon!L38/Nitrogen!G38</f>
        <v>70.822309679465491</v>
      </c>
      <c r="P38" s="5">
        <f>D38-D33+LitterInputs!J33+J38+Nitrogen!I38+0.6</f>
        <v>5.259667537428486</v>
      </c>
      <c r="Q38" s="1">
        <f>DryMass!H38/(D38+E38+G38)</f>
        <v>53.176426835340997</v>
      </c>
      <c r="R38" s="1">
        <f>DryMass!H38/P38</f>
        <v>357.33154463111401</v>
      </c>
      <c r="S38" s="1">
        <f>Carbon!H38/(D38+E38+G38)</f>
        <v>24.903919246149098</v>
      </c>
      <c r="T38" s="1">
        <f>Carbon!H38/P38</f>
        <v>167.34776029894411</v>
      </c>
      <c r="U38" s="5">
        <f t="shared" si="0"/>
        <v>6.719735903609676</v>
      </c>
      <c r="W38" s="59"/>
    </row>
    <row r="39" spans="1:23" ht="15.75" x14ac:dyDescent="0.2">
      <c r="A39">
        <v>2004</v>
      </c>
      <c r="B39">
        <v>5</v>
      </c>
      <c r="C39" t="s">
        <v>3</v>
      </c>
      <c r="D39" s="5">
        <v>5.9076963359727328</v>
      </c>
      <c r="E39" s="5">
        <v>15.206063940403892</v>
      </c>
      <c r="F39" s="5">
        <v>3.5385656620774917</v>
      </c>
      <c r="G39" s="36">
        <v>2.9221484919817358</v>
      </c>
      <c r="H39" s="5">
        <v>5.9076963359727328</v>
      </c>
      <c r="I39" s="5">
        <v>0.93238089681437497</v>
      </c>
      <c r="J39" s="36">
        <v>2.6248113537251059</v>
      </c>
      <c r="K39" s="14">
        <f>D39/DryMass!K39</f>
        <v>1.4220138763453901E-2</v>
      </c>
      <c r="L39" s="14">
        <v>9.8769599999999993E-4</v>
      </c>
      <c r="M39" s="14">
        <f>G39/DryMass!L39</f>
        <v>6.8838607510687761E-3</v>
      </c>
      <c r="N39" s="5">
        <f>Carbon!K39/Nitrogen!D39</f>
        <v>32.559457238906923</v>
      </c>
      <c r="O39" s="5">
        <f>Carbon!L39/Nitrogen!G39</f>
        <v>66.387165069985912</v>
      </c>
      <c r="P39" s="5">
        <f>D39-D34+LitterInputs!J34+J39+Nitrogen!I39+0.6</f>
        <v>6.280081553813825</v>
      </c>
      <c r="Q39" s="1">
        <f>DryMass!H39/(D39+E39+G39)</f>
        <v>72.438797972714141</v>
      </c>
      <c r="R39" s="1">
        <f>DryMass!H39/P39</f>
        <v>277.24677210669802</v>
      </c>
      <c r="S39" s="1">
        <f>Carbon!H39/(D39+E39+G39)</f>
        <v>33.764288238051662</v>
      </c>
      <c r="T39" s="1">
        <f>Carbon!H39/P39</f>
        <v>129.22688101486776</v>
      </c>
      <c r="U39" s="5">
        <f t="shared" si="0"/>
        <v>3.8273243050102774</v>
      </c>
      <c r="W39" s="59"/>
    </row>
    <row r="40" spans="1:23" ht="15.75" x14ac:dyDescent="0.2">
      <c r="A40">
        <v>2005</v>
      </c>
      <c r="B40">
        <v>1</v>
      </c>
      <c r="C40" t="s">
        <v>2</v>
      </c>
      <c r="D40" s="5">
        <v>6.8311624503593347</v>
      </c>
      <c r="E40" s="5">
        <v>24.951817454791566</v>
      </c>
      <c r="F40" s="5">
        <v>5.3134329262632383</v>
      </c>
      <c r="G40" s="36">
        <v>2.3912150458584689</v>
      </c>
      <c r="H40" s="5">
        <v>6.8311624503593347</v>
      </c>
      <c r="I40" s="5">
        <v>0.78900083444596381</v>
      </c>
      <c r="J40" s="36">
        <v>2.5006698499921365</v>
      </c>
      <c r="K40" s="14">
        <f>D40/DryMass!K40</f>
        <v>1.2045956E-2</v>
      </c>
      <c r="L40" s="14">
        <v>9.0683333333333338E-4</v>
      </c>
      <c r="M40" s="14">
        <f>G40/DryMass!L40</f>
        <v>5.1210686984793346E-3</v>
      </c>
      <c r="N40" s="5">
        <f>Carbon!K40/Nitrogen!D40</f>
        <v>38.436135745473422</v>
      </c>
      <c r="O40" s="5">
        <f>Carbon!L40/Nitrogen!G40</f>
        <v>89.239185589465535</v>
      </c>
      <c r="P40" s="5">
        <f>D40-D35+LitterInputs!J35+J40+Nitrogen!I40+0.6</f>
        <v>8.2795036480110564</v>
      </c>
      <c r="Q40" s="1">
        <f>DryMass!H40/(D40+E40+G40)</f>
        <v>55.827647577985857</v>
      </c>
      <c r="R40" s="1">
        <f>DryMass!H40/P40</f>
        <v>230.43228109992455</v>
      </c>
      <c r="S40" s="1">
        <f>Carbon!H40/(D40+E40+G40)</f>
        <v>25.96422121457633</v>
      </c>
      <c r="T40" s="1">
        <f>Carbon!H40/P40</f>
        <v>107.16902791041319</v>
      </c>
      <c r="U40" s="5">
        <f t="shared" si="0"/>
        <v>4.127565661405181</v>
      </c>
      <c r="W40" s="59"/>
    </row>
    <row r="41" spans="1:23" ht="15.75" x14ac:dyDescent="0.2">
      <c r="A41">
        <v>2005</v>
      </c>
      <c r="B41">
        <v>2</v>
      </c>
      <c r="C41" t="s">
        <v>2</v>
      </c>
      <c r="D41" s="5">
        <v>7.4015983518521731</v>
      </c>
      <c r="E41" s="5">
        <v>24.966012916441944</v>
      </c>
      <c r="F41" s="5">
        <v>5.5196037736393757</v>
      </c>
      <c r="G41" s="36">
        <v>1.9503116367251416</v>
      </c>
      <c r="H41" s="5">
        <v>7.4015983518521731</v>
      </c>
      <c r="I41" s="5">
        <v>1.0919427612142147</v>
      </c>
      <c r="J41" s="36">
        <v>1.52291640416339</v>
      </c>
      <c r="K41" s="14">
        <f>D41/DryMass!K41</f>
        <v>1.2929618E-2</v>
      </c>
      <c r="L41" s="14">
        <v>9.8683333333333349E-4</v>
      </c>
      <c r="M41" s="14">
        <f>G41/DryMass!L41</f>
        <v>7.7998687725297222E-3</v>
      </c>
      <c r="N41" s="5">
        <f>Carbon!K41/Nitrogen!D41</f>
        <v>35.809255926973243</v>
      </c>
      <c r="O41" s="5">
        <f>Carbon!L41/Nitrogen!G41</f>
        <v>58.590729322203934</v>
      </c>
      <c r="P41" s="5">
        <f>D41-D36+LitterInputs!J36+J41+Nitrogen!I41+0.6</f>
        <v>7.8972144870496619</v>
      </c>
      <c r="Q41" s="1">
        <f>DryMass!H41/(D41+E41+G41)</f>
        <v>54.225181709441252</v>
      </c>
      <c r="R41" s="1">
        <f>DryMass!H41/P41</f>
        <v>235.63949142661332</v>
      </c>
      <c r="S41" s="1">
        <f>Carbon!H41/(D41+E41+G41)</f>
        <v>25.332113970754943</v>
      </c>
      <c r="T41" s="1">
        <f>Carbon!H41/P41</f>
        <v>110.08255324648148</v>
      </c>
      <c r="U41" s="5">
        <f t="shared" si="0"/>
        <v>4.3455731082517639</v>
      </c>
      <c r="W41" s="59"/>
    </row>
    <row r="42" spans="1:23" ht="15.75" x14ac:dyDescent="0.2">
      <c r="A42">
        <v>2005</v>
      </c>
      <c r="B42">
        <v>3</v>
      </c>
      <c r="C42" t="s">
        <v>3</v>
      </c>
      <c r="D42" s="5">
        <v>8.4403077788962086</v>
      </c>
      <c r="E42" s="5">
        <v>21.639532206095161</v>
      </c>
      <c r="F42" s="5">
        <v>5.2619966235126503</v>
      </c>
      <c r="G42" s="36">
        <v>0.51426677407872201</v>
      </c>
      <c r="H42" s="5">
        <v>8.4403077788962086</v>
      </c>
      <c r="I42" s="5">
        <v>0.7924814608623173</v>
      </c>
      <c r="J42" s="36">
        <v>0.37377686503582791</v>
      </c>
      <c r="K42" s="14">
        <f>D42/DryMass!K42</f>
        <v>1.5174688E-2</v>
      </c>
      <c r="L42" s="14">
        <v>8.4300000000000011E-4</v>
      </c>
      <c r="M42" s="14">
        <f>G42/DryMass!L42</f>
        <v>8.5712730770537131E-3</v>
      </c>
      <c r="N42" s="5">
        <f>Carbon!K42/Nitrogen!D42</f>
        <v>30.511335719060583</v>
      </c>
      <c r="O42" s="5">
        <f>Carbon!L42/Nitrogen!G42</f>
        <v>53.317633902417811</v>
      </c>
      <c r="P42" s="5">
        <f>D42-D37+LitterInputs!J37+J42+Nitrogen!I42+0.6</f>
        <v>6.3691085412223511</v>
      </c>
      <c r="Q42" s="1">
        <f>DryMass!H42/(D42+E42+G42)</f>
        <v>49.01712754105116</v>
      </c>
      <c r="R42" s="1">
        <f>DryMass!H42/P42</f>
        <v>235.45449466089107</v>
      </c>
      <c r="S42" s="1">
        <f>Carbon!H42/(D42+E42+G42)</f>
        <v>22.932732815539126</v>
      </c>
      <c r="T42" s="1">
        <f>Carbon!H42/P42</f>
        <v>110.15772011025936</v>
      </c>
      <c r="U42" s="5">
        <f t="shared" si="0"/>
        <v>4.8035147401018401</v>
      </c>
      <c r="W42" s="59"/>
    </row>
    <row r="43" spans="1:23" ht="15.75" x14ac:dyDescent="0.2">
      <c r="A43">
        <v>2005</v>
      </c>
      <c r="B43">
        <v>4</v>
      </c>
      <c r="C43" t="s">
        <v>3</v>
      </c>
      <c r="D43" s="5">
        <v>6.7764172549274111</v>
      </c>
      <c r="E43" s="5">
        <v>28.528303906024266</v>
      </c>
      <c r="F43" s="5">
        <v>6.3432475430579212</v>
      </c>
      <c r="G43" s="36">
        <v>0.27799782438217246</v>
      </c>
      <c r="H43" s="5">
        <v>6.7764172549274111</v>
      </c>
      <c r="I43" s="5">
        <v>1.5324296295168305</v>
      </c>
      <c r="J43" s="36">
        <v>0.33208614377865353</v>
      </c>
      <c r="K43" s="14">
        <f>D43/DryMass!K43</f>
        <v>1.446773E-2</v>
      </c>
      <c r="L43" s="14">
        <v>1.1391666666666666E-3</v>
      </c>
      <c r="M43" s="14">
        <f>G43/DryMass!L43</f>
        <v>8.3344463731370323E-3</v>
      </c>
      <c r="N43" s="5">
        <f>Carbon!K43/Nitrogen!D43</f>
        <v>32.002256055372889</v>
      </c>
      <c r="O43" s="5">
        <f>Carbon!L43/Nitrogen!G43</f>
        <v>54.832676285850056</v>
      </c>
      <c r="P43" s="5">
        <f>D43-D38+LitterInputs!J38+J43+Nitrogen!I43+0.6</f>
        <v>6.2928161896762189</v>
      </c>
      <c r="Q43" s="1">
        <f>DryMass!H43/(D43+E43+G43)</f>
        <v>53.187419908428893</v>
      </c>
      <c r="R43" s="1">
        <f>DryMass!H43/P43</f>
        <v>300.74818000586686</v>
      </c>
      <c r="S43" s="1">
        <f>Carbon!H43/(D43+E43+G43)</f>
        <v>24.921430776472192</v>
      </c>
      <c r="T43" s="1">
        <f>Carbon!H43/P43</f>
        <v>140.91819009213538</v>
      </c>
      <c r="U43" s="5">
        <f t="shared" si="0"/>
        <v>5.6544983855892141</v>
      </c>
      <c r="W43" s="59"/>
    </row>
    <row r="44" spans="1:23" ht="15.75" x14ac:dyDescent="0.2">
      <c r="A44">
        <v>2005</v>
      </c>
      <c r="B44">
        <v>5</v>
      </c>
      <c r="C44" t="s">
        <v>3</v>
      </c>
      <c r="D44" s="5">
        <v>5.9659372347561987</v>
      </c>
      <c r="E44" s="5">
        <v>15.787240493905717</v>
      </c>
      <c r="F44" s="5">
        <v>3.580202463831172</v>
      </c>
      <c r="G44" s="36">
        <v>1.6334977363206982</v>
      </c>
      <c r="H44" s="5">
        <v>5.9659372347561987</v>
      </c>
      <c r="I44" s="5">
        <v>0.62281335525550519</v>
      </c>
      <c r="J44" s="36">
        <v>1.5467991202560971</v>
      </c>
      <c r="K44" s="14">
        <f>D44/DryMass!K44</f>
        <v>1.3751810000000001E-2</v>
      </c>
      <c r="L44" s="14">
        <v>8.1916666666666683E-4</v>
      </c>
      <c r="M44" s="14">
        <f>G44/DryMass!L44</f>
        <v>7.1854267895731056E-3</v>
      </c>
      <c r="N44" s="5">
        <f>Carbon!K44/Nitrogen!D44</f>
        <v>33.668295300764044</v>
      </c>
      <c r="O44" s="5">
        <f>Carbon!L44/Nitrogen!G44</f>
        <v>63.600954178972422</v>
      </c>
      <c r="P44" s="5">
        <f>D44-D39+LitterInputs!J39+J44+Nitrogen!I44+0.6</f>
        <v>6.6938361485807816</v>
      </c>
      <c r="Q44" s="1">
        <f>DryMass!H44/(D44+E44+G44)</f>
        <v>61.363150514826586</v>
      </c>
      <c r="R44" s="1">
        <f>DryMass!H44/P44</f>
        <v>214.38829017399746</v>
      </c>
      <c r="S44" s="1">
        <f>Carbon!H44/(D44+E44+G44)</f>
        <v>28.617931529317985</v>
      </c>
      <c r="T44" s="1">
        <f>Carbon!H44/P44</f>
        <v>99.984263477550599</v>
      </c>
      <c r="U44" s="5">
        <f t="shared" si="0"/>
        <v>3.4937627611248043</v>
      </c>
      <c r="W44" s="59"/>
    </row>
    <row r="45" spans="1:23" ht="15.75" x14ac:dyDescent="0.2">
      <c r="A45">
        <v>2006</v>
      </c>
      <c r="B45">
        <v>1</v>
      </c>
      <c r="C45" t="s">
        <v>2</v>
      </c>
      <c r="D45" s="5">
        <v>5.8215111644773927</v>
      </c>
      <c r="E45" s="5">
        <v>25.537414176570447</v>
      </c>
      <c r="F45" s="5">
        <v>5.3534678754206944</v>
      </c>
      <c r="G45" s="36">
        <v>1.3668016413337729</v>
      </c>
      <c r="H45" s="5">
        <v>5.8215111644773927</v>
      </c>
      <c r="I45" s="5">
        <v>0.62563167093633598</v>
      </c>
      <c r="J45" s="36">
        <v>1.5237125732254326</v>
      </c>
      <c r="K45" s="14">
        <f>D45/DryMass!K45</f>
        <v>1.0056946274851061E-2</v>
      </c>
      <c r="L45" s="14">
        <v>9.2272727272727287E-4</v>
      </c>
      <c r="M45" s="14">
        <f>G45/DryMass!L45</f>
        <v>4.4535235598509313E-3</v>
      </c>
      <c r="N45" s="5">
        <f>Carbon!K45/Nitrogen!D45</f>
        <v>46.037831698256419</v>
      </c>
      <c r="O45" s="5">
        <f>Carbon!L45/Nitrogen!G45</f>
        <v>102.61537720826536</v>
      </c>
      <c r="P45" s="5">
        <f>D45-D40+LitterInputs!J40+J45+Nitrogen!I45+0.6</f>
        <v>5.2821011586507005</v>
      </c>
      <c r="Q45" s="1">
        <f>DryMass!H45/(D45+E45+G45)</f>
        <v>43.863369227921282</v>
      </c>
      <c r="R45" s="1">
        <f>DryMass!H45/P45</f>
        <v>271.7594008076581</v>
      </c>
      <c r="S45" s="1">
        <f>Carbon!H45/(D45+E45+G45)</f>
        <v>20.422600321026792</v>
      </c>
      <c r="T45" s="1">
        <f>Carbon!H45/P45</f>
        <v>126.53003460216745</v>
      </c>
      <c r="U45" s="5">
        <f t="shared" si="0"/>
        <v>6.1955888385032969</v>
      </c>
      <c r="W45" s="59"/>
    </row>
    <row r="46" spans="1:23" ht="15.75" x14ac:dyDescent="0.2">
      <c r="A46">
        <v>2006</v>
      </c>
      <c r="B46">
        <v>2</v>
      </c>
      <c r="C46" t="s">
        <v>2</v>
      </c>
      <c r="D46" s="5">
        <v>7.0599268356038758</v>
      </c>
      <c r="E46" s="5">
        <v>25.690945831125841</v>
      </c>
      <c r="F46" s="5">
        <v>5.5647078634773814</v>
      </c>
      <c r="G46" s="36">
        <v>1.39490874277918</v>
      </c>
      <c r="H46" s="5">
        <v>7.0599268356038758</v>
      </c>
      <c r="I46" s="5">
        <v>0.77003700452190227</v>
      </c>
      <c r="J46" s="36">
        <v>1.5301825363128418</v>
      </c>
      <c r="K46" s="14">
        <f>D46/DryMass!K46</f>
        <v>1.186839047026597E-2</v>
      </c>
      <c r="L46" s="14">
        <v>9.2829999999999996E-4</v>
      </c>
      <c r="M46" s="14">
        <f>G46/DryMass!L46</f>
        <v>7.4211815886634823E-3</v>
      </c>
      <c r="N46" s="5">
        <f>Carbon!K46/Nitrogen!D46</f>
        <v>39.011186997930331</v>
      </c>
      <c r="O46" s="5">
        <f>Carbon!L46/Nitrogen!G46</f>
        <v>61.580490187453215</v>
      </c>
      <c r="P46" s="5">
        <f>D46-D41+LitterInputs!J41+J46+Nitrogen!I46+0.6</f>
        <v>6.7773842245982223</v>
      </c>
      <c r="Q46" s="1">
        <f>DryMass!H46/(D46+E46+G46)</f>
        <v>45.934483030500537</v>
      </c>
      <c r="R46" s="1">
        <f>DryMass!H46/P46</f>
        <v>231.42686982768038</v>
      </c>
      <c r="S46" s="1">
        <f>Carbon!H46/(D46+E46+G46)</f>
        <v>21.422623889430636</v>
      </c>
      <c r="T46" s="1">
        <f>Carbon!H46/P46</f>
        <v>107.93135054844647</v>
      </c>
      <c r="U46" s="5">
        <f t="shared" si="0"/>
        <v>5.0381947190743981</v>
      </c>
      <c r="W46" s="59"/>
    </row>
    <row r="47" spans="1:23" ht="15.75" x14ac:dyDescent="0.2">
      <c r="A47">
        <v>2006</v>
      </c>
      <c r="B47">
        <v>3</v>
      </c>
      <c r="C47" t="s">
        <v>3</v>
      </c>
      <c r="D47" s="5">
        <v>7.4961324431530496</v>
      </c>
      <c r="E47" s="5">
        <v>22.48499090066278</v>
      </c>
      <c r="F47" s="5">
        <v>5.3102358966475558</v>
      </c>
      <c r="G47" s="36">
        <v>0.36015756136482552</v>
      </c>
      <c r="H47" s="5">
        <v>7.4961324431530496</v>
      </c>
      <c r="I47" s="5">
        <v>0.89369796770252496</v>
      </c>
      <c r="J47" s="36">
        <v>0.41237807939593807</v>
      </c>
      <c r="K47" s="14">
        <f>D47/DryMass!K47</f>
        <v>1.3809882085944719E-2</v>
      </c>
      <c r="L47" s="14">
        <v>1.0135000000000001E-3</v>
      </c>
      <c r="M47" s="14">
        <f>G47/DryMass!L47</f>
        <v>7.6440313774528042E-3</v>
      </c>
      <c r="N47" s="5">
        <f>Carbon!K47/Nitrogen!D47</f>
        <v>33.526716384582855</v>
      </c>
      <c r="O47" s="5">
        <f>Carbon!L47/Nitrogen!G47</f>
        <v>59.785207233448673</v>
      </c>
      <c r="P47" s="5">
        <f>D47-D42+LitterInputs!J42+J47+Nitrogen!I47+0.6</f>
        <v>5.2401796056681684</v>
      </c>
      <c r="Q47" s="1">
        <f>DryMass!H47/(D47+E47+G47)</f>
        <v>46.582437355440575</v>
      </c>
      <c r="R47" s="1">
        <f>DryMass!H47/P47</f>
        <v>269.71801033701138</v>
      </c>
      <c r="S47" s="1">
        <f>Carbon!H47/(D47+E47+G47)</f>
        <v>21.78945807509016</v>
      </c>
      <c r="T47" s="1">
        <f>Carbon!H47/P47</f>
        <v>126.16362758117123</v>
      </c>
      <c r="U47" s="5">
        <f t="shared" si="0"/>
        <v>5.7901223218305855</v>
      </c>
      <c r="W47" s="59"/>
    </row>
    <row r="48" spans="1:23" ht="15.75" x14ac:dyDescent="0.2">
      <c r="A48">
        <v>2006</v>
      </c>
      <c r="B48">
        <v>4</v>
      </c>
      <c r="C48" t="s">
        <v>3</v>
      </c>
      <c r="D48" s="5">
        <v>6.0567366140541221</v>
      </c>
      <c r="E48" s="5">
        <v>29.450594821742975</v>
      </c>
      <c r="F48" s="5">
        <v>6.4081011472513758</v>
      </c>
      <c r="G48" s="36">
        <v>0.26652455941657072</v>
      </c>
      <c r="H48" s="5">
        <v>6.0567366140541221</v>
      </c>
      <c r="I48" s="5">
        <v>0.9871445199121639</v>
      </c>
      <c r="J48" s="36">
        <v>0.3516484149037421</v>
      </c>
      <c r="K48" s="14">
        <f>D48/DryMass!K48</f>
        <v>1.3241752145354106E-2</v>
      </c>
      <c r="L48" s="14">
        <v>1.069818181818182E-3</v>
      </c>
      <c r="M48" s="14">
        <f>G48/DryMass!L48</f>
        <v>9.118653104382788E-3</v>
      </c>
      <c r="N48" s="5">
        <f>Carbon!K48/Nitrogen!D48</f>
        <v>34.965161325908404</v>
      </c>
      <c r="O48" s="5">
        <f>Carbon!L48/Nitrogen!G48</f>
        <v>50.117050705695512</v>
      </c>
      <c r="P48" s="5">
        <f>D48-D43+LitterInputs!J43+J48+Nitrogen!I48+0.6</f>
        <v>5.3115581053146306</v>
      </c>
      <c r="Q48" s="1">
        <f>DryMass!H48/(D48+E48+G48)</f>
        <v>39.027412642560989</v>
      </c>
      <c r="R48" s="1">
        <f>DryMass!H48/P48</f>
        <v>262.85338728456901</v>
      </c>
      <c r="S48" s="1">
        <f>Carbon!H48/(D48+E48+G48)</f>
        <v>18.267361116988383</v>
      </c>
      <c r="T48" s="1">
        <f>Carbon!H48/P48</f>
        <v>123.03243851513852</v>
      </c>
      <c r="U48" s="5">
        <f t="shared" si="0"/>
        <v>6.7350964229157393</v>
      </c>
      <c r="W48" s="59"/>
    </row>
    <row r="49" spans="1:23" ht="15.75" x14ac:dyDescent="0.2">
      <c r="A49">
        <v>2006</v>
      </c>
      <c r="B49">
        <v>5</v>
      </c>
      <c r="C49" t="s">
        <v>3</v>
      </c>
      <c r="D49" s="5">
        <v>5.8591176180269784</v>
      </c>
      <c r="E49" s="5">
        <v>16.258789692700816</v>
      </c>
      <c r="F49" s="5">
        <v>3.6138092205876666</v>
      </c>
      <c r="G49" s="36">
        <v>1.2162571233917094</v>
      </c>
      <c r="H49" s="5">
        <v>5.8591176180269784</v>
      </c>
      <c r="I49" s="5">
        <v>0.50515595555159476</v>
      </c>
      <c r="J49" s="36">
        <v>1.355911805551036</v>
      </c>
      <c r="K49" s="14">
        <f>D49/DryMass!K49</f>
        <v>1.1806700000000002E-2</v>
      </c>
      <c r="L49" s="14">
        <v>8.5260000000000012E-4</v>
      </c>
      <c r="M49" s="14">
        <f>G49/DryMass!L49</f>
        <v>7.1759116987012038E-3</v>
      </c>
      <c r="N49" s="5">
        <f>Carbon!K49/Nitrogen!D49</f>
        <v>39.215021979045794</v>
      </c>
      <c r="O49" s="5">
        <f>Carbon!L49/Nitrogen!G49</f>
        <v>63.685287554850234</v>
      </c>
      <c r="P49" s="5">
        <f>D49-D44+LitterInputs!J44+J49+Nitrogen!I49+0.6</f>
        <v>5.8965753760829438</v>
      </c>
      <c r="Q49" s="1">
        <f>DryMass!H49/(D49+E49+G49)</f>
        <v>52.869236771953247</v>
      </c>
      <c r="R49" s="1">
        <f>DryMass!H49/P49</f>
        <v>209.21626294255333</v>
      </c>
      <c r="S49" s="1">
        <f>Carbon!H49/(D49+E49+G49)</f>
        <v>24.630301736832259</v>
      </c>
      <c r="T49" s="1">
        <f>Carbon!H49/P49</f>
        <v>97.468017303801659</v>
      </c>
      <c r="U49" s="5">
        <f t="shared" si="0"/>
        <v>3.9572400835856416</v>
      </c>
      <c r="W49" s="59"/>
    </row>
    <row r="50" spans="1:23" ht="15.75" x14ac:dyDescent="0.2">
      <c r="A50">
        <v>2007</v>
      </c>
      <c r="B50">
        <v>1</v>
      </c>
      <c r="C50" t="s">
        <v>2</v>
      </c>
      <c r="D50" s="5">
        <v>6.0994700336784557</v>
      </c>
      <c r="E50" s="5">
        <v>26.147028091875498</v>
      </c>
      <c r="F50" s="5">
        <v>5.3957738388537519</v>
      </c>
      <c r="G50" s="36">
        <v>1.2324680213311336</v>
      </c>
      <c r="H50" s="5">
        <v>6.0994700336784557</v>
      </c>
      <c r="I50" s="5">
        <v>0.6519198787381093</v>
      </c>
      <c r="J50" s="36">
        <v>1.2450899457835685</v>
      </c>
      <c r="K50" s="14">
        <f>D50/DryMass!K50</f>
        <v>1.1040000000000001E-2</v>
      </c>
      <c r="L50" s="14">
        <v>9.3099999999999997E-4</v>
      </c>
      <c r="M50" s="14">
        <f>G50/DryMass!L50</f>
        <v>4.3284927211087775E-3</v>
      </c>
      <c r="N50" s="5">
        <f>Carbon!K50/Nitrogen!D50</f>
        <v>41.938405797101446</v>
      </c>
      <c r="O50" s="5">
        <f>Carbon!L50/Nitrogen!G50</f>
        <v>105.57947753298656</v>
      </c>
      <c r="P50" s="5">
        <f>D50-D45+LitterInputs!J45+J50+Nitrogen!I50+0.6</f>
        <v>5.2273013398765862</v>
      </c>
      <c r="Q50" s="1">
        <f>DryMass!H50/(D50+E50+G50)</f>
        <v>41.709930302810136</v>
      </c>
      <c r="R50" s="1">
        <f>DryMass!H50/P50</f>
        <v>267.13695151725949</v>
      </c>
      <c r="S50" s="1">
        <f>Carbon!H50/(D50+E50+G50)</f>
        <v>19.441727487391613</v>
      </c>
      <c r="T50" s="1">
        <f>Carbon!H50/P50</f>
        <v>124.51720191105653</v>
      </c>
      <c r="U50" s="5">
        <f t="shared" si="0"/>
        <v>6.4046367274620355</v>
      </c>
      <c r="W50" s="59"/>
    </row>
    <row r="51" spans="1:23" ht="15.75" x14ac:dyDescent="0.2">
      <c r="A51">
        <v>2007</v>
      </c>
      <c r="B51">
        <v>2</v>
      </c>
      <c r="C51" t="s">
        <v>2</v>
      </c>
      <c r="D51" s="5">
        <v>6.2631846993586917</v>
      </c>
      <c r="E51" s="5">
        <v>26.450805297655279</v>
      </c>
      <c r="F51" s="5">
        <v>5.613258576629776</v>
      </c>
      <c r="G51" s="36">
        <v>1.6260917340044572</v>
      </c>
      <c r="H51" s="5">
        <v>6.2631846993586917</v>
      </c>
      <c r="I51" s="5">
        <v>0.80841017968183293</v>
      </c>
      <c r="J51" s="36">
        <v>1.5091735920961962</v>
      </c>
      <c r="K51" s="14">
        <f>D51/DryMass!K51</f>
        <v>1.1169999999999999E-2</v>
      </c>
      <c r="L51" s="14">
        <v>9.3939999999999996E-4</v>
      </c>
      <c r="M51" s="14">
        <f>G51/DryMass!L51</f>
        <v>6.3018221514279061E-3</v>
      </c>
      <c r="N51" s="5">
        <f>Carbon!K51/Nitrogen!D51</f>
        <v>41.450313339301708</v>
      </c>
      <c r="O51" s="5">
        <f>Carbon!L51/Nitrogen!G51</f>
        <v>72.518707925841753</v>
      </c>
      <c r="P51" s="5">
        <f>D51-D46+LitterInputs!J46+J51+Nitrogen!I51+0.6</f>
        <v>4.8078770069614158</v>
      </c>
      <c r="Q51" s="1">
        <f>DryMass!H51/(D51+E51+G51)</f>
        <v>46.596262658112998</v>
      </c>
      <c r="R51" s="1">
        <f>DryMass!H51/P51</f>
        <v>332.81206356210004</v>
      </c>
      <c r="S51" s="1">
        <f>Carbon!H51/(D51+E51+G51)</f>
        <v>21.729187345333109</v>
      </c>
      <c r="T51" s="1">
        <f>Carbon!H51/P51</f>
        <v>155.19990804817576</v>
      </c>
      <c r="U51" s="5">
        <f t="shared" si="0"/>
        <v>7.1424626048662994</v>
      </c>
      <c r="W51" s="59"/>
    </row>
    <row r="52" spans="1:23" ht="15.75" x14ac:dyDescent="0.2">
      <c r="A52">
        <v>2007</v>
      </c>
      <c r="B52">
        <v>3</v>
      </c>
      <c r="C52" t="s">
        <v>3</v>
      </c>
      <c r="D52" s="5">
        <v>6.641246587404579</v>
      </c>
      <c r="E52" s="5">
        <v>23.241711987914474</v>
      </c>
      <c r="F52" s="5">
        <v>5.3584136032406269</v>
      </c>
      <c r="G52" s="36">
        <v>0.20409640742207791</v>
      </c>
      <c r="H52" s="5">
        <v>6.641246587404579</v>
      </c>
      <c r="I52" s="5">
        <v>0.80489879384476426</v>
      </c>
      <c r="J52" s="36">
        <v>0.6866147955066062</v>
      </c>
      <c r="K52" s="14">
        <f>D52/DryMass!K52</f>
        <v>1.546E-2</v>
      </c>
      <c r="L52" s="14">
        <v>9.984000000000002E-4</v>
      </c>
      <c r="M52" s="14">
        <f>G52/DryMass!L52</f>
        <v>8.600770712658988E-3</v>
      </c>
      <c r="N52" s="5">
        <f>Carbon!K52/Nitrogen!D52</f>
        <v>29.94825355756792</v>
      </c>
      <c r="O52" s="5">
        <f>Carbon!L52/Nitrogen!G52</f>
        <v>53.13477306485656</v>
      </c>
      <c r="P52" s="5">
        <f>D52-D47+LitterInputs!J47+J52+Nitrogen!I52+0.6</f>
        <v>4.2099025467897135</v>
      </c>
      <c r="Q52" s="1">
        <f>DryMass!H52/(D52+E52+G52)</f>
        <v>45.339645955180863</v>
      </c>
      <c r="R52" s="1">
        <f>DryMass!H52/P52</f>
        <v>324.03040345714737</v>
      </c>
      <c r="S52" s="1">
        <f>Carbon!H52/(D52+E52+G52)</f>
        <v>21.184475472836382</v>
      </c>
      <c r="T52" s="1">
        <f>Carbon!H52/P52</f>
        <v>151.3998177506023</v>
      </c>
      <c r="U52" s="5">
        <f t="shared" si="0"/>
        <v>7.1467343123379878</v>
      </c>
      <c r="W52" s="59"/>
    </row>
    <row r="53" spans="1:23" ht="15.75" x14ac:dyDescent="0.2">
      <c r="A53">
        <v>2007</v>
      </c>
      <c r="B53">
        <v>4</v>
      </c>
      <c r="C53" t="s">
        <v>3</v>
      </c>
      <c r="D53" s="5">
        <v>6.6919334581913077</v>
      </c>
      <c r="E53" s="5">
        <v>30.352357416131927</v>
      </c>
      <c r="F53" s="5">
        <v>6.4691336221523095</v>
      </c>
      <c r="G53" s="36">
        <v>0.24647262991598309</v>
      </c>
      <c r="H53" s="5">
        <v>6.6919334581913077</v>
      </c>
      <c r="I53" s="5">
        <v>0.96279506928988556</v>
      </c>
      <c r="J53" s="36">
        <v>0.23820395366785338</v>
      </c>
      <c r="K53" s="14">
        <f>D53/DryMass!K53</f>
        <v>1.2070000000000001E-2</v>
      </c>
      <c r="L53" s="14">
        <v>9.9579999999999981E-4</v>
      </c>
      <c r="M53" s="14">
        <f>G53/DryMass!L53</f>
        <v>7.3935894381748687E-3</v>
      </c>
      <c r="N53" s="5">
        <f>Carbon!K53/Nitrogen!D53</f>
        <v>38.359569179784586</v>
      </c>
      <c r="O53" s="5">
        <f>Carbon!L53/Nitrogen!G53</f>
        <v>61.810302535923874</v>
      </c>
      <c r="P53" s="5">
        <f>D53-D48+LitterInputs!J48+J53+Nitrogen!I53+0.6</f>
        <v>5.1397287401718472</v>
      </c>
      <c r="Q53" s="1">
        <f>DryMass!H53/(D53+E53+G53)</f>
        <v>38.643858265274105</v>
      </c>
      <c r="R53" s="1">
        <f>DryMass!H53/P53</f>
        <v>280.37646582366034</v>
      </c>
      <c r="S53" s="1">
        <f>Carbon!H53/(D53+E53+G53)</f>
        <v>18.094155516383466</v>
      </c>
      <c r="T53" s="1">
        <f>Carbon!H53/P53</f>
        <v>131.28025004444521</v>
      </c>
      <c r="U53" s="5">
        <f t="shared" si="0"/>
        <v>7.2553952532118275</v>
      </c>
      <c r="W53" s="59"/>
    </row>
    <row r="54" spans="1:23" ht="15.75" x14ac:dyDescent="0.2">
      <c r="A54">
        <v>2007</v>
      </c>
      <c r="B54">
        <v>5</v>
      </c>
      <c r="C54" t="s">
        <v>3</v>
      </c>
      <c r="D54" s="5">
        <v>6.5590011215706303</v>
      </c>
      <c r="E54" s="5">
        <v>16.821801281366334</v>
      </c>
      <c r="F54" s="5">
        <v>3.6519638167051065</v>
      </c>
      <c r="G54" s="36">
        <v>2.34094489583208</v>
      </c>
      <c r="H54" s="5">
        <v>6.5590011215706303</v>
      </c>
      <c r="I54" s="5">
        <v>0.60116618478295603</v>
      </c>
      <c r="J54" s="36">
        <v>1.9894504226633849</v>
      </c>
      <c r="K54" s="14">
        <f>D54/DryMass!K54</f>
        <v>1.1459999999999998E-2</v>
      </c>
      <c r="L54" s="14">
        <v>9.9360000000000008E-4</v>
      </c>
      <c r="M54" s="14">
        <f>G54/DryMass!L54</f>
        <v>7.201374346902524E-3</v>
      </c>
      <c r="N54" s="5">
        <f>Carbon!K54/Nitrogen!D54</f>
        <v>40.40139616055847</v>
      </c>
      <c r="O54" s="5">
        <f>Carbon!L54/Nitrogen!G54</f>
        <v>63.46010886054912</v>
      </c>
      <c r="P54" s="5">
        <f>D54-D49+LitterInputs!J49+J54+Nitrogen!I54+0.6</f>
        <v>6.3907669434075753</v>
      </c>
      <c r="Q54" s="1">
        <f>DryMass!H54/(D54+E54+G54)</f>
        <v>51.644098494242456</v>
      </c>
      <c r="R54" s="1">
        <f>DryMass!H54/P54</f>
        <v>207.85869093723349</v>
      </c>
      <c r="S54" s="1">
        <f>Carbon!H54/(D54+E54+G54)</f>
        <v>24.036885675227751</v>
      </c>
      <c r="T54" s="1">
        <f>Carbon!H54/P54</f>
        <v>96.744366468470545</v>
      </c>
      <c r="U54" s="5">
        <f t="shared" si="0"/>
        <v>4.0248294964507245</v>
      </c>
      <c r="W54" s="59"/>
    </row>
    <row r="55" spans="1:23" x14ac:dyDescent="0.2">
      <c r="A55">
        <v>2008</v>
      </c>
      <c r="B55">
        <v>1</v>
      </c>
      <c r="C55" t="s">
        <v>2</v>
      </c>
      <c r="D55" s="5">
        <v>5.0623200000000006</v>
      </c>
      <c r="E55" s="5">
        <v>26.718408222059988</v>
      </c>
      <c r="F55" s="5">
        <v>5.4287921730439743</v>
      </c>
      <c r="G55">
        <v>0.92</v>
      </c>
      <c r="H55" s="5">
        <v>5.0623200000000006</v>
      </c>
      <c r="I55" s="5">
        <v>0.60439846437471145</v>
      </c>
      <c r="J55" s="39">
        <v>0.88887324780076893</v>
      </c>
      <c r="K55" s="14">
        <f>D55/DryMass!K55</f>
        <v>1.1850000000000001E-2</v>
      </c>
      <c r="L55" s="14">
        <v>9.3560000000000008E-4</v>
      </c>
      <c r="M55" s="14">
        <f>G55/DryMass!L55</f>
        <v>4.1951664386684906E-3</v>
      </c>
      <c r="N55" s="5">
        <f>Carbon!K55/Nitrogen!D55</f>
        <v>39.0717299578059</v>
      </c>
      <c r="O55" s="5">
        <f>Carbon!L55/Nitrogen!G55</f>
        <v>108.93489130434783</v>
      </c>
      <c r="P55" s="5">
        <f>D55-D50+LitterInputs!J50+J55+Nitrogen!I55+0.6</f>
        <v>3.5044818788467706</v>
      </c>
      <c r="Q55" s="1">
        <f>DryMass!H55/(D55+E55+G55)</f>
        <v>38.211474804236246</v>
      </c>
      <c r="R55" s="1">
        <f>DryMass!H55/P55</f>
        <v>356.55571800206104</v>
      </c>
      <c r="S55" s="1">
        <f>Carbon!H55/(D55+E55+G55)</f>
        <v>17.81795860426438</v>
      </c>
      <c r="T55" s="1">
        <f>Carbon!H55/P55</f>
        <v>166.26144518164904</v>
      </c>
      <c r="U55" s="5">
        <f>T55/S55</f>
        <v>9.3311163682834923</v>
      </c>
      <c r="W55" s="71"/>
    </row>
    <row r="56" spans="1:23" x14ac:dyDescent="0.2">
      <c r="A56">
        <v>2008</v>
      </c>
      <c r="B56">
        <v>2</v>
      </c>
      <c r="C56" t="s">
        <v>2</v>
      </c>
      <c r="D56" s="5">
        <v>5.5969999999999995</v>
      </c>
      <c r="E56" s="5">
        <v>27.021796386024466</v>
      </c>
      <c r="F56" s="5">
        <v>5.642524179615509</v>
      </c>
      <c r="G56">
        <v>1.08</v>
      </c>
      <c r="H56" s="5">
        <v>5.5969999999999995</v>
      </c>
      <c r="I56" s="5">
        <v>0.60025669135491999</v>
      </c>
      <c r="J56" s="39">
        <v>0.74817055433287849</v>
      </c>
      <c r="K56" s="14">
        <f>D56/DryMass!K56</f>
        <v>1.1599999999999999E-2</v>
      </c>
      <c r="L56" s="14">
        <v>8.4100000000000006E-4</v>
      </c>
      <c r="M56" s="14">
        <f>G56/DryMass!L56</f>
        <v>6.8702290076335885E-3</v>
      </c>
      <c r="N56" s="5">
        <f>Carbon!K56/Nitrogen!D56</f>
        <v>39.913793103448278</v>
      </c>
      <c r="O56" s="5">
        <f>Carbon!L56/Nitrogen!G56</f>
        <v>66.518888888888881</v>
      </c>
      <c r="P56" s="5">
        <f>D56-D51+LitterInputs!J51+J56+Nitrogen!I56+0.6</f>
        <v>4.0365029019606773</v>
      </c>
      <c r="Q56" s="1">
        <f>DryMass!H56/(D56+E56+G56)</f>
        <v>37.58387873907369</v>
      </c>
      <c r="R56" s="1">
        <f>DryMass!H56/P56</f>
        <v>313.76949497791202</v>
      </c>
      <c r="S56" s="1">
        <f>Carbon!H56/(D56+E56+G56)</f>
        <v>17.551988936545943</v>
      </c>
      <c r="T56" s="1">
        <f>Carbon!H56/P56</f>
        <v>146.5330053534984</v>
      </c>
      <c r="U56" s="5">
        <f>T56/S56</f>
        <v>8.3485128598955605</v>
      </c>
      <c r="W56" s="71"/>
    </row>
    <row r="57" spans="1:23" x14ac:dyDescent="0.2">
      <c r="A57">
        <v>2008</v>
      </c>
      <c r="B57">
        <v>3</v>
      </c>
      <c r="C57" t="s">
        <v>3</v>
      </c>
      <c r="D57" s="5">
        <v>5.5210169999999996</v>
      </c>
      <c r="E57" s="5">
        <v>23.784930674074761</v>
      </c>
      <c r="F57" s="5">
        <v>5.3923279332502227</v>
      </c>
      <c r="G57">
        <v>0.55000000000000004</v>
      </c>
      <c r="H57" s="5">
        <v>5.5210169999999996</v>
      </c>
      <c r="I57" s="5">
        <v>0.57713301616988322</v>
      </c>
      <c r="J57" s="39">
        <v>0.88036378028600715</v>
      </c>
      <c r="K57" s="14">
        <f>D57/DryMass!K57</f>
        <v>1.371E-2</v>
      </c>
      <c r="L57" s="14">
        <v>9.2350000000000006E-4</v>
      </c>
      <c r="M57" s="14">
        <f>G57/DryMass!L57</f>
        <v>5.6642636457260561E-3</v>
      </c>
      <c r="N57" s="5">
        <f>Carbon!K57/Nitrogen!D57</f>
        <v>33.770970094821301</v>
      </c>
      <c r="O57" s="5">
        <f>Carbon!L57/Nitrogen!G57</f>
        <v>80.681272727272713</v>
      </c>
      <c r="P57" s="5">
        <f>D57-D52+LitterInputs!J52+J57+Nitrogen!I57+0.6</f>
        <v>3.8469379814931615</v>
      </c>
      <c r="Q57" s="1">
        <f>DryMass!H57/(D57+E57+G57)</f>
        <v>39.970092980162612</v>
      </c>
      <c r="R57" s="1">
        <f>DryMass!H57/P57</f>
        <v>310.20645778137799</v>
      </c>
      <c r="S57" s="1">
        <f>Carbon!H57/(D57+E57+G57)</f>
        <v>18.642892695466049</v>
      </c>
      <c r="T57" s="1">
        <f>Carbon!H57/P57</f>
        <v>144.68682143744468</v>
      </c>
      <c r="U57" s="5">
        <f>T57/S57</f>
        <v>7.7609641272372132</v>
      </c>
      <c r="W57" s="71"/>
    </row>
    <row r="58" spans="1:23" x14ac:dyDescent="0.2">
      <c r="A58">
        <v>2008</v>
      </c>
      <c r="B58">
        <v>4</v>
      </c>
      <c r="C58" t="s">
        <v>3</v>
      </c>
      <c r="D58" s="5">
        <v>5.9218700000000002</v>
      </c>
      <c r="E58" s="5">
        <v>30.999471905936154</v>
      </c>
      <c r="F58" s="5">
        <v>6.5176836350990524</v>
      </c>
      <c r="G58">
        <v>0.14000000000000001</v>
      </c>
      <c r="H58" s="5">
        <v>5.9218700000000002</v>
      </c>
      <c r="I58" s="5">
        <v>0.69566450275097236</v>
      </c>
      <c r="J58" s="39">
        <v>0.27098780822818336</v>
      </c>
      <c r="K58" s="14">
        <f>D58/DryMass!K58</f>
        <v>1.3820000000000001E-2</v>
      </c>
      <c r="L58" s="14">
        <v>9.0819999999999996E-4</v>
      </c>
      <c r="M58" s="14">
        <f>G58/DryMass!L58</f>
        <v>8.9171974522293009E-3</v>
      </c>
      <c r="N58" s="5">
        <f>Carbon!K58/Nitrogen!D58</f>
        <v>33.502170767004337</v>
      </c>
      <c r="O58" s="5">
        <f>Carbon!L58/Nitrogen!G58</f>
        <v>51.249285714285712</v>
      </c>
      <c r="P58" s="5">
        <f>D58-D53+LitterInputs!J53+J58+Nitrogen!I58+0.6</f>
        <v>3.6813900226831082</v>
      </c>
      <c r="Q58" s="1">
        <f>DryMass!H58/(D58+E58+G58)</f>
        <v>33.136173172944289</v>
      </c>
      <c r="R58" s="1">
        <f>DryMass!H58/P58</f>
        <v>333.58895304489965</v>
      </c>
      <c r="S58" s="1">
        <f>Carbon!H58/(D58+E58+G58)</f>
        <v>15.502442455511982</v>
      </c>
      <c r="T58" s="1">
        <f>Carbon!H58/P58</f>
        <v>156.06640879688345</v>
      </c>
      <c r="U58" s="5">
        <f>T58/S58</f>
        <v>10.067214198327383</v>
      </c>
      <c r="W58" s="71"/>
    </row>
    <row r="59" spans="1:23" x14ac:dyDescent="0.2">
      <c r="A59">
        <v>2008</v>
      </c>
      <c r="B59">
        <v>5</v>
      </c>
      <c r="C59" t="s">
        <v>3</v>
      </c>
      <c r="D59" s="5">
        <v>4.7992100000000004</v>
      </c>
      <c r="E59" s="5">
        <v>17.140834020126398</v>
      </c>
      <c r="F59" s="5">
        <v>3.6775411177502599</v>
      </c>
      <c r="G59">
        <v>1.56</v>
      </c>
      <c r="H59" s="5">
        <v>4.7992100000000004</v>
      </c>
      <c r="I59" s="5">
        <v>0.34461003980521687</v>
      </c>
      <c r="J59" s="39">
        <v>1.0654624996482582</v>
      </c>
      <c r="K59" s="14">
        <f>D59/DryMass!K59</f>
        <v>1.235E-2</v>
      </c>
      <c r="L59" s="14">
        <v>8.3659999999999995E-4</v>
      </c>
      <c r="M59" s="14">
        <f>G59/DryMass!L59</f>
        <v>7.5325929502655722E-3</v>
      </c>
      <c r="N59" s="5">
        <f>Carbon!K59/Nitrogen!D59</f>
        <v>37.48987854251012</v>
      </c>
      <c r="O59" s="5">
        <f>Carbon!L59/Nitrogen!G59</f>
        <v>60.669679487179486</v>
      </c>
      <c r="P59" s="5">
        <f>D59-D54+LitterInputs!J54+J59+Nitrogen!I59+0.6</f>
        <v>2.9344239507906873</v>
      </c>
      <c r="Q59" s="1">
        <f>DryMass!H59/(D59+E59+G59)</f>
        <v>41.042665556268766</v>
      </c>
      <c r="R59" s="1">
        <f>DryMass!H59/P59</f>
        <v>328.68612833389449</v>
      </c>
      <c r="S59" s="1">
        <f>Carbon!H59/(D59+E59+G59)</f>
        <v>19.106755422564891</v>
      </c>
      <c r="T59" s="1">
        <f>Carbon!H59/P59</f>
        <v>153.01456130463939</v>
      </c>
      <c r="U59" s="5">
        <f>T59/S59</f>
        <v>8.0084011084336524</v>
      </c>
      <c r="W59" s="71"/>
    </row>
    <row r="60" spans="1:23" x14ac:dyDescent="0.2">
      <c r="B60" s="6"/>
      <c r="C60" s="6"/>
      <c r="W60" s="59"/>
    </row>
    <row r="61" spans="1:23" x14ac:dyDescent="0.2">
      <c r="W61" s="59"/>
    </row>
    <row r="62" spans="1:23" x14ac:dyDescent="0.2">
      <c r="W62" s="59"/>
    </row>
    <row r="63" spans="1:23" x14ac:dyDescent="0.2">
      <c r="B63" s="18"/>
      <c r="C63" s="19"/>
      <c r="D63" s="23" t="s">
        <v>41</v>
      </c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20"/>
      <c r="W63" s="59"/>
    </row>
    <row r="64" spans="1:23" x14ac:dyDescent="0.2">
      <c r="B64" s="23" t="s">
        <v>10</v>
      </c>
      <c r="C64" s="23" t="s">
        <v>39</v>
      </c>
      <c r="D64" s="18" t="s">
        <v>108</v>
      </c>
      <c r="E64" s="24" t="s">
        <v>109</v>
      </c>
      <c r="F64" s="24" t="s">
        <v>126</v>
      </c>
      <c r="G64" s="24" t="s">
        <v>110</v>
      </c>
      <c r="H64" s="24" t="s">
        <v>111</v>
      </c>
      <c r="I64" s="24" t="s">
        <v>112</v>
      </c>
      <c r="J64" s="24" t="s">
        <v>113</v>
      </c>
      <c r="K64" s="24" t="s">
        <v>114</v>
      </c>
      <c r="L64" s="24" t="s">
        <v>115</v>
      </c>
      <c r="M64" s="24" t="s">
        <v>116</v>
      </c>
      <c r="N64" s="24" t="s">
        <v>117</v>
      </c>
      <c r="O64" s="24" t="s">
        <v>118</v>
      </c>
      <c r="P64" s="24" t="s">
        <v>119</v>
      </c>
      <c r="Q64" s="24" t="s">
        <v>120</v>
      </c>
      <c r="R64" s="24" t="s">
        <v>121</v>
      </c>
      <c r="S64" s="24" t="s">
        <v>122</v>
      </c>
      <c r="T64" s="24" t="s">
        <v>123</v>
      </c>
      <c r="U64" s="25" t="s">
        <v>124</v>
      </c>
      <c r="W64" s="59"/>
    </row>
    <row r="65" spans="2:21" x14ac:dyDescent="0.2">
      <c r="B65" s="18">
        <v>1998</v>
      </c>
      <c r="C65" s="18" t="s">
        <v>3</v>
      </c>
      <c r="D65" s="46">
        <v>7.7748080462059344</v>
      </c>
      <c r="E65" s="49">
        <v>12.132320345921434</v>
      </c>
      <c r="F65" s="49">
        <v>4.308520112469032</v>
      </c>
      <c r="G65" s="49">
        <v>0.58266100220739492</v>
      </c>
      <c r="H65" s="49">
        <v>7.7748080462059344</v>
      </c>
      <c r="I65" s="49">
        <v>1.6261776527335314</v>
      </c>
      <c r="J65" s="49">
        <v>1.1159316693387089</v>
      </c>
      <c r="K65" s="49">
        <v>1.7181274734900474E-2</v>
      </c>
      <c r="L65" s="49">
        <v>1.2916453333333335E-3</v>
      </c>
      <c r="M65" s="49">
        <v>6.8187583387220975E-3</v>
      </c>
      <c r="N65" s="49">
        <v>27.084218099397827</v>
      </c>
      <c r="O65" s="49">
        <v>67.138877811330687</v>
      </c>
      <c r="P65" s="49">
        <v>6.8589742457670191</v>
      </c>
      <c r="Q65" s="49">
        <v>88.347558087329901</v>
      </c>
      <c r="R65" s="49">
        <v>261.14639636362057</v>
      </c>
      <c r="S65" s="49">
        <v>41.36127821191041</v>
      </c>
      <c r="T65" s="49">
        <v>122.26161746538958</v>
      </c>
      <c r="U65" s="51">
        <v>2.9762744880590266</v>
      </c>
    </row>
    <row r="66" spans="2:21" x14ac:dyDescent="0.2">
      <c r="B66" s="21"/>
      <c r="C66" s="26" t="s">
        <v>2</v>
      </c>
      <c r="D66" s="47">
        <v>7.129239154580528</v>
      </c>
      <c r="E66" s="5">
        <v>14.564645974066469</v>
      </c>
      <c r="F66" s="5">
        <v>4.6175947637908479</v>
      </c>
      <c r="G66" s="5">
        <v>0.65323321216543107</v>
      </c>
      <c r="H66" s="5">
        <v>7.129239154580528</v>
      </c>
      <c r="I66" s="5">
        <v>2.4135920704425571</v>
      </c>
      <c r="J66" s="5">
        <v>1.1431065336504984</v>
      </c>
      <c r="K66" s="5">
        <v>1.5386674704044031E-2</v>
      </c>
      <c r="L66" s="5">
        <v>1.4656600000000001E-3</v>
      </c>
      <c r="M66" s="5">
        <v>6.1224777141324817E-3</v>
      </c>
      <c r="N66" s="5">
        <v>30.092490645223414</v>
      </c>
      <c r="O66" s="5">
        <v>75.481880420524703</v>
      </c>
      <c r="P66" s="5">
        <v>7.5255286583099226</v>
      </c>
      <c r="Q66" s="5">
        <v>98.800850715484415</v>
      </c>
      <c r="R66" s="5">
        <v>293.68840532162938</v>
      </c>
      <c r="S66" s="5">
        <v>46.288276470155637</v>
      </c>
      <c r="T66" s="5">
        <v>137.59450611789549</v>
      </c>
      <c r="U66" s="52">
        <v>2.9734575882117458</v>
      </c>
    </row>
    <row r="67" spans="2:21" x14ac:dyDescent="0.2">
      <c r="B67" s="18">
        <v>1999</v>
      </c>
      <c r="C67" s="18" t="s">
        <v>3</v>
      </c>
      <c r="D67" s="46">
        <v>8.0432647661399805</v>
      </c>
      <c r="E67" s="49">
        <v>13.562405710510481</v>
      </c>
      <c r="F67" s="49">
        <v>4.4327890204656866</v>
      </c>
      <c r="G67" s="49">
        <v>1.0356399576873001</v>
      </c>
      <c r="H67" s="49">
        <v>8.0432647661399805</v>
      </c>
      <c r="I67" s="49">
        <v>1.5543542725857018</v>
      </c>
      <c r="J67" s="49">
        <v>1.598171887980814</v>
      </c>
      <c r="K67" s="49">
        <v>1.7464206458710416E-2</v>
      </c>
      <c r="L67" s="49">
        <v>1.2916453333333335E-3</v>
      </c>
      <c r="M67" s="49">
        <v>6.6886429080520934E-3</v>
      </c>
      <c r="N67" s="49">
        <v>26.559276741996911</v>
      </c>
      <c r="O67" s="49">
        <v>68.622890809726911</v>
      </c>
      <c r="P67" s="49">
        <v>7.5378478041953407</v>
      </c>
      <c r="Q67" s="49">
        <v>85.630325765896842</v>
      </c>
      <c r="R67" s="49">
        <v>269.47572385695207</v>
      </c>
      <c r="S67" s="49">
        <v>40.019639244827211</v>
      </c>
      <c r="T67" s="49">
        <v>125.93395325730505</v>
      </c>
      <c r="U67" s="51">
        <v>3.0866768099416753</v>
      </c>
    </row>
    <row r="68" spans="2:21" x14ac:dyDescent="0.2">
      <c r="B68" s="21"/>
      <c r="C68" s="26" t="s">
        <v>2</v>
      </c>
      <c r="D68" s="47">
        <v>6.8953316504038451</v>
      </c>
      <c r="E68" s="5">
        <v>16.390383086035776</v>
      </c>
      <c r="F68" s="5">
        <v>4.7684812826018739</v>
      </c>
      <c r="G68" s="5">
        <v>1.0298969346345237</v>
      </c>
      <c r="H68" s="5">
        <v>6.8953316504038451</v>
      </c>
      <c r="I68" s="5">
        <v>1.9766236307803351</v>
      </c>
      <c r="J68" s="5">
        <v>1.7973162897703845</v>
      </c>
      <c r="K68" s="5">
        <v>1.5123102989900796E-2</v>
      </c>
      <c r="L68" s="5">
        <v>1.4656600000000001E-3</v>
      </c>
      <c r="M68" s="5">
        <v>6.4482031955752969E-3</v>
      </c>
      <c r="N68" s="5">
        <v>30.619763712919578</v>
      </c>
      <c r="O68" s="5">
        <v>70.872707084243331</v>
      </c>
      <c r="P68" s="5">
        <v>7.5088624705909037</v>
      </c>
      <c r="Q68" s="5">
        <v>88.034808576134964</v>
      </c>
      <c r="R68" s="5">
        <v>285.50437958052987</v>
      </c>
      <c r="S68" s="5">
        <v>41.133940293826633</v>
      </c>
      <c r="T68" s="5">
        <v>133.40107430891973</v>
      </c>
      <c r="U68" s="52">
        <v>3.2404596953776093</v>
      </c>
    </row>
    <row r="69" spans="2:21" x14ac:dyDescent="0.2">
      <c r="B69" s="18">
        <v>2000</v>
      </c>
      <c r="C69" s="18" t="s">
        <v>3</v>
      </c>
      <c r="D69" s="46">
        <v>8.1148423270370937</v>
      </c>
      <c r="E69" s="49">
        <v>15.358761673141336</v>
      </c>
      <c r="F69" s="49">
        <v>4.5777731768200622</v>
      </c>
      <c r="G69" s="49">
        <v>0.47232862200232012</v>
      </c>
      <c r="H69" s="49">
        <v>8.1148423270370937</v>
      </c>
      <c r="I69" s="49">
        <v>1.94134011898523</v>
      </c>
      <c r="J69" s="49">
        <v>1.6586066004751689</v>
      </c>
      <c r="K69" s="49">
        <v>1.6720803133531751E-2</v>
      </c>
      <c r="L69" s="49">
        <v>1.3899640000000003E-3</v>
      </c>
      <c r="M69" s="49">
        <v>6.9156974029456648E-3</v>
      </c>
      <c r="N69" s="49">
        <v>27.770806442976085</v>
      </c>
      <c r="O69" s="49">
        <v>66.313610339766129</v>
      </c>
      <c r="P69" s="49">
        <v>7.9132838272042392</v>
      </c>
      <c r="Q69" s="49">
        <v>91.748295290541833</v>
      </c>
      <c r="R69" s="49">
        <v>286.76291002859364</v>
      </c>
      <c r="S69" s="49">
        <v>42.880006041326219</v>
      </c>
      <c r="T69" s="49">
        <v>134.11353373575085</v>
      </c>
      <c r="U69" s="51">
        <v>3.2966459662376058</v>
      </c>
    </row>
    <row r="70" spans="2:21" x14ac:dyDescent="0.2">
      <c r="B70" s="21"/>
      <c r="C70" s="26" t="s">
        <v>2</v>
      </c>
      <c r="D70" s="47">
        <v>8.0002608876787953</v>
      </c>
      <c r="E70" s="5">
        <v>18.039148741468338</v>
      </c>
      <c r="F70" s="5">
        <v>4.9004741078481278</v>
      </c>
      <c r="G70" s="5">
        <v>1.0492802831725219</v>
      </c>
      <c r="H70" s="5">
        <v>8.0002608876787953</v>
      </c>
      <c r="I70" s="5">
        <v>1.7807584806788119</v>
      </c>
      <c r="J70" s="5">
        <v>2.935426149963408</v>
      </c>
      <c r="K70" s="5">
        <v>1.4743565658841601E-2</v>
      </c>
      <c r="L70" s="5">
        <v>1.1804928000000001E-3</v>
      </c>
      <c r="M70" s="5">
        <v>6.3133878949865243E-3</v>
      </c>
      <c r="N70" s="5">
        <v>31.407450870483309</v>
      </c>
      <c r="O70" s="5">
        <v>72.632915985504169</v>
      </c>
      <c r="P70" s="5">
        <v>10.166535281461456</v>
      </c>
      <c r="Q70" s="5">
        <v>95.053081356700304</v>
      </c>
      <c r="R70" s="5">
        <v>254.21881723163153</v>
      </c>
      <c r="S70" s="5">
        <v>44.340180496518947</v>
      </c>
      <c r="T70" s="5">
        <v>118.59645008075645</v>
      </c>
      <c r="U70" s="52">
        <v>2.673971611982505</v>
      </c>
    </row>
    <row r="71" spans="2:21" x14ac:dyDescent="0.2">
      <c r="B71" s="18">
        <v>2001</v>
      </c>
      <c r="C71" s="18" t="s">
        <v>3</v>
      </c>
      <c r="D71" s="46">
        <v>6.9110850605212208</v>
      </c>
      <c r="E71" s="49">
        <v>16.576266052414933</v>
      </c>
      <c r="F71" s="49">
        <v>4.6757341987201571</v>
      </c>
      <c r="G71" s="49">
        <v>1.8284462321882791</v>
      </c>
      <c r="H71" s="49">
        <v>6.9110850605212208</v>
      </c>
      <c r="I71" s="49">
        <v>1.3154654011736902</v>
      </c>
      <c r="J71" s="49">
        <v>2.5147051624468979</v>
      </c>
      <c r="K71" s="49">
        <v>1.6080871463042733E-2</v>
      </c>
      <c r="L71" s="49">
        <v>9.757893333333335E-4</v>
      </c>
      <c r="M71" s="49">
        <v>6.2968843839032529E-3</v>
      </c>
      <c r="N71" s="49">
        <v>28.879784269470594</v>
      </c>
      <c r="O71" s="49">
        <v>73.253994201972958</v>
      </c>
      <c r="P71" s="49">
        <v>7.3087492969662078</v>
      </c>
      <c r="Q71" s="49">
        <v>89.225558756327658</v>
      </c>
      <c r="R71" s="49">
        <v>312.17937791827239</v>
      </c>
      <c r="S71" s="49">
        <v>41.630783213483532</v>
      </c>
      <c r="T71" s="49">
        <v>145.78163153860552</v>
      </c>
      <c r="U71" s="51">
        <v>3.6430093307953499</v>
      </c>
    </row>
    <row r="72" spans="2:21" x14ac:dyDescent="0.2">
      <c r="B72" s="21"/>
      <c r="C72" s="26" t="s">
        <v>2</v>
      </c>
      <c r="D72" s="47">
        <v>7.3281047059525637</v>
      </c>
      <c r="E72" s="5">
        <v>19.420150936087452</v>
      </c>
      <c r="F72" s="5">
        <v>5.0125451232833012</v>
      </c>
      <c r="G72" s="5">
        <v>3.7782044489002642</v>
      </c>
      <c r="H72" s="5">
        <v>7.3281047059525637</v>
      </c>
      <c r="I72" s="5">
        <v>1.4930732100542894</v>
      </c>
      <c r="J72" s="5">
        <v>4.6583501160393679</v>
      </c>
      <c r="K72" s="5">
        <v>1.4251855579120251E-2</v>
      </c>
      <c r="L72" s="5">
        <v>1.0415040000000002E-3</v>
      </c>
      <c r="M72" s="5">
        <v>4.9323133572984979E-3</v>
      </c>
      <c r="N72" s="5">
        <v>32.511566449953641</v>
      </c>
      <c r="O72" s="5">
        <v>92.657378385287132</v>
      </c>
      <c r="P72" s="5">
        <v>10.132890407004789</v>
      </c>
      <c r="Q72" s="5">
        <v>90.025354947002199</v>
      </c>
      <c r="R72" s="5">
        <v>283.2448004916962</v>
      </c>
      <c r="S72" s="5">
        <v>41.903052538995041</v>
      </c>
      <c r="T72" s="5">
        <v>131.93984447840069</v>
      </c>
      <c r="U72" s="52">
        <v>3.1871314756256499</v>
      </c>
    </row>
    <row r="73" spans="2:21" x14ac:dyDescent="0.2">
      <c r="B73" s="18">
        <v>2002</v>
      </c>
      <c r="C73" s="18" t="s">
        <v>3</v>
      </c>
      <c r="D73" s="46">
        <v>7.1538476355147793</v>
      </c>
      <c r="E73" s="49">
        <v>18.140373729183345</v>
      </c>
      <c r="F73" s="49">
        <v>4.7953404907146453</v>
      </c>
      <c r="G73" s="49">
        <v>1.1090075293884247</v>
      </c>
      <c r="H73" s="49">
        <v>7.1538476355147793</v>
      </c>
      <c r="I73" s="49">
        <v>1.683713968762901</v>
      </c>
      <c r="J73" s="49">
        <v>1.6484071131090918</v>
      </c>
      <c r="K73" s="49">
        <v>1.4853772728839032E-2</v>
      </c>
      <c r="L73" s="49">
        <v>1.3378431999999999E-3</v>
      </c>
      <c r="M73" s="49">
        <v>6.5492358649632517E-3</v>
      </c>
      <c r="N73" s="49">
        <v>31.231720378191522</v>
      </c>
      <c r="O73" s="49">
        <v>70.309666701917536</v>
      </c>
      <c r="P73" s="49">
        <v>8.1156218039961985</v>
      </c>
      <c r="Q73" s="49">
        <v>75.899854484992758</v>
      </c>
      <c r="R73" s="49">
        <v>241.8412070542017</v>
      </c>
      <c r="S73" s="49">
        <v>35.463649289635036</v>
      </c>
      <c r="T73" s="49">
        <v>113.02324931736685</v>
      </c>
      <c r="U73" s="51">
        <v>3.2730296379972885</v>
      </c>
    </row>
    <row r="74" spans="2:21" x14ac:dyDescent="0.2">
      <c r="B74" s="21"/>
      <c r="C74" s="26" t="s">
        <v>2</v>
      </c>
      <c r="D74" s="47">
        <v>6.9921193867541067</v>
      </c>
      <c r="E74" s="5">
        <v>20.976205267849608</v>
      </c>
      <c r="F74" s="5">
        <v>5.1370415875806579</v>
      </c>
      <c r="G74" s="5">
        <v>3.1881789875541302</v>
      </c>
      <c r="H74" s="5">
        <v>6.9921193867541067</v>
      </c>
      <c r="I74" s="5">
        <v>1.6805507960595127</v>
      </c>
      <c r="J74" s="5">
        <v>4.6140252289872068</v>
      </c>
      <c r="K74" s="5">
        <v>1.3904974529211727E-2</v>
      </c>
      <c r="L74" s="5">
        <v>1.2797640000000001E-3</v>
      </c>
      <c r="M74" s="5">
        <v>5.359370269599319E-3</v>
      </c>
      <c r="N74" s="5">
        <v>33.309408504000999</v>
      </c>
      <c r="O74" s="5">
        <v>85.342330300703622</v>
      </c>
      <c r="P74" s="5">
        <v>10.279437654352535</v>
      </c>
      <c r="Q74" s="5">
        <v>83.418363187378816</v>
      </c>
      <c r="R74" s="5">
        <v>253.40789490627444</v>
      </c>
      <c r="S74" s="5">
        <v>38.808263802188563</v>
      </c>
      <c r="T74" s="5">
        <v>117.90010475461557</v>
      </c>
      <c r="U74" s="52">
        <v>3.0404985397718529</v>
      </c>
    </row>
    <row r="75" spans="2:21" x14ac:dyDescent="0.2">
      <c r="B75" s="18">
        <v>2003</v>
      </c>
      <c r="C75" s="18" t="s">
        <v>3</v>
      </c>
      <c r="D75" s="46">
        <v>8.0213123317805515</v>
      </c>
      <c r="E75" s="49">
        <v>19.985530100548171</v>
      </c>
      <c r="F75" s="49">
        <v>4.9242194503584562</v>
      </c>
      <c r="G75" s="49">
        <v>1.0475002004208862</v>
      </c>
      <c r="H75" s="49">
        <v>8.0213123317805515</v>
      </c>
      <c r="I75" s="49">
        <v>1.9740353310086374</v>
      </c>
      <c r="J75" s="49">
        <v>1.0753375562633993</v>
      </c>
      <c r="K75" s="49">
        <v>1.5701878497138548E-2</v>
      </c>
      <c r="L75" s="49">
        <v>1.3258048000000001E-3</v>
      </c>
      <c r="M75" s="49">
        <v>7.5880961147898321E-3</v>
      </c>
      <c r="N75" s="49">
        <v>29.590337833529095</v>
      </c>
      <c r="O75" s="49">
        <v>60.256768573035799</v>
      </c>
      <c r="P75" s="49">
        <v>8.0960754736476996</v>
      </c>
      <c r="Q75" s="49">
        <v>74.432088283876695</v>
      </c>
      <c r="R75" s="49">
        <v>262.36613189286027</v>
      </c>
      <c r="S75" s="49">
        <v>34.843900689220668</v>
      </c>
      <c r="T75" s="49">
        <v>122.84717275620359</v>
      </c>
      <c r="U75" s="51">
        <v>3.5998560322465738</v>
      </c>
    </row>
    <row r="76" spans="2:21" x14ac:dyDescent="0.2">
      <c r="B76" s="21"/>
      <c r="C76" s="26" t="s">
        <v>2</v>
      </c>
      <c r="D76" s="47">
        <v>6.4476242648098303</v>
      </c>
      <c r="E76" s="5">
        <v>22.91276790901318</v>
      </c>
      <c r="F76" s="5">
        <v>5.2778929457370349</v>
      </c>
      <c r="G76" s="5">
        <v>2.7628960988205185</v>
      </c>
      <c r="H76" s="5">
        <v>6.4476242648098303</v>
      </c>
      <c r="I76" s="5">
        <v>2.0774139993199485</v>
      </c>
      <c r="J76" s="5">
        <v>2.3704488201258753</v>
      </c>
      <c r="K76" s="5">
        <v>1.3190976291617446E-2</v>
      </c>
      <c r="L76" s="5">
        <v>1.3023359999999999E-3</v>
      </c>
      <c r="M76" s="5">
        <v>6.7996709053487923E-3</v>
      </c>
      <c r="N76" s="5">
        <v>35.150125023390274</v>
      </c>
      <c r="O76" s="5">
        <v>67.248746334957843</v>
      </c>
      <c r="P76" s="5">
        <v>7.7112498018971518</v>
      </c>
      <c r="Q76" s="5">
        <v>74.747112760348386</v>
      </c>
      <c r="R76" s="5">
        <v>311.50326165223311</v>
      </c>
      <c r="S76" s="5">
        <v>34.948365202748704</v>
      </c>
      <c r="T76" s="5">
        <v>145.6454521888021</v>
      </c>
      <c r="U76" s="52">
        <v>4.1662806500468861</v>
      </c>
    </row>
    <row r="77" spans="2:21" x14ac:dyDescent="0.2">
      <c r="B77" s="18">
        <v>2004</v>
      </c>
      <c r="C77" s="18" t="s">
        <v>3</v>
      </c>
      <c r="D77" s="46">
        <v>7.1253415189242437</v>
      </c>
      <c r="E77" s="49">
        <v>21.063814492379269</v>
      </c>
      <c r="F77" s="49">
        <v>5.0004517712181427</v>
      </c>
      <c r="G77" s="49">
        <v>1.6898568891533727</v>
      </c>
      <c r="H77" s="49">
        <v>7.1253415189242437</v>
      </c>
      <c r="I77" s="49">
        <v>1.1545167126907847</v>
      </c>
      <c r="J77" s="49">
        <v>1.4670311377209535</v>
      </c>
      <c r="K77" s="49">
        <v>1.5925718255943837E-2</v>
      </c>
      <c r="L77" s="49">
        <v>1.0436320000000001E-3</v>
      </c>
      <c r="M77" s="49">
        <v>6.5217532553009244E-3</v>
      </c>
      <c r="N77" s="49">
        <v>29.264726758567775</v>
      </c>
      <c r="O77" s="49">
        <v>70.193447839712874</v>
      </c>
      <c r="P77" s="49">
        <v>5.8356943628301536</v>
      </c>
      <c r="Q77" s="49">
        <v>60.514872602971785</v>
      </c>
      <c r="R77" s="49">
        <v>306.05668275333409</v>
      </c>
      <c r="S77" s="49">
        <v>28.268928001853354</v>
      </c>
      <c r="T77" s="49">
        <v>143.03703625615822</v>
      </c>
      <c r="U77" s="51">
        <v>5.20586379878642</v>
      </c>
    </row>
    <row r="78" spans="2:21" x14ac:dyDescent="0.2">
      <c r="B78" s="21"/>
      <c r="C78" s="26" t="s">
        <v>2</v>
      </c>
      <c r="D78" s="47">
        <v>6.3077682449301333</v>
      </c>
      <c r="E78" s="5">
        <v>24.079720232605482</v>
      </c>
      <c r="F78" s="5">
        <v>5.35524150513249</v>
      </c>
      <c r="G78" s="5">
        <v>3.6084629123290752</v>
      </c>
      <c r="H78" s="5">
        <v>6.3077682449301333</v>
      </c>
      <c r="I78" s="5">
        <v>1.2443008829877562</v>
      </c>
      <c r="J78" s="5">
        <v>2.7163773388468302</v>
      </c>
      <c r="K78" s="5">
        <v>1.3870589482858901E-2</v>
      </c>
      <c r="L78" s="5">
        <v>9.7264800000000011E-4</v>
      </c>
      <c r="M78" s="5">
        <v>6.9096349781962579E-3</v>
      </c>
      <c r="N78" s="5">
        <v>33.391548382683553</v>
      </c>
      <c r="O78" s="5">
        <v>66.199837693820342</v>
      </c>
      <c r="P78" s="5">
        <v>7.4062274653449993</v>
      </c>
      <c r="Q78" s="5">
        <v>62.197298363891875</v>
      </c>
      <c r="R78" s="5">
        <v>288.02434414528898</v>
      </c>
      <c r="S78" s="5">
        <v>29.029808651106826</v>
      </c>
      <c r="T78" s="5">
        <v>134.44929749912967</v>
      </c>
      <c r="U78" s="52">
        <v>4.6162047611788122</v>
      </c>
    </row>
    <row r="79" spans="2:21" x14ac:dyDescent="0.2">
      <c r="B79" s="18">
        <v>2005</v>
      </c>
      <c r="C79" s="18" t="s">
        <v>3</v>
      </c>
      <c r="D79" s="46">
        <v>7.0608874228599392</v>
      </c>
      <c r="E79" s="49">
        <v>21.985025535341716</v>
      </c>
      <c r="F79" s="49">
        <v>5.0618155434672483</v>
      </c>
      <c r="G79" s="49">
        <v>0.80858744492719747</v>
      </c>
      <c r="H79" s="49">
        <v>7.0608874228599392</v>
      </c>
      <c r="I79" s="49">
        <v>0.9825748152115511</v>
      </c>
      <c r="J79" s="49">
        <v>0.75088737635685954</v>
      </c>
      <c r="K79" s="49">
        <v>1.4464742666666667E-2</v>
      </c>
      <c r="L79" s="49">
        <v>9.3377777777777784E-4</v>
      </c>
      <c r="M79" s="49">
        <v>8.030382079921284E-3</v>
      </c>
      <c r="N79" s="49">
        <v>32.060629025065843</v>
      </c>
      <c r="O79" s="49">
        <v>57.250421455746761</v>
      </c>
      <c r="P79" s="49">
        <v>6.4519202931597839</v>
      </c>
      <c r="Q79" s="49">
        <v>54.522565988102222</v>
      </c>
      <c r="R79" s="49">
        <v>250.19698828025182</v>
      </c>
      <c r="S79" s="49">
        <v>25.490698373776436</v>
      </c>
      <c r="T79" s="49">
        <v>117.02005789331513</v>
      </c>
      <c r="U79" s="51">
        <v>4.6505919622719523</v>
      </c>
    </row>
    <row r="80" spans="2:21" x14ac:dyDescent="0.2">
      <c r="B80" s="21"/>
      <c r="C80" s="26" t="s">
        <v>2</v>
      </c>
      <c r="D80" s="47">
        <v>7.1163804011057543</v>
      </c>
      <c r="E80" s="5">
        <v>24.958915185616753</v>
      </c>
      <c r="F80" s="5">
        <v>5.416518349951307</v>
      </c>
      <c r="G80" s="5">
        <v>2.1707633412918055</v>
      </c>
      <c r="H80" s="5">
        <v>7.1163804011057543</v>
      </c>
      <c r="I80" s="5">
        <v>0.94047179783008927</v>
      </c>
      <c r="J80" s="5">
        <v>2.0117931270777634</v>
      </c>
      <c r="K80" s="5">
        <v>1.2487787E-2</v>
      </c>
      <c r="L80" s="5">
        <v>9.4683333333333338E-4</v>
      </c>
      <c r="M80" s="5">
        <v>6.4604687355045284E-3</v>
      </c>
      <c r="N80" s="5">
        <v>37.122695836223329</v>
      </c>
      <c r="O80" s="5">
        <v>73.914957455834738</v>
      </c>
      <c r="P80" s="5">
        <v>8.0883590675303587</v>
      </c>
      <c r="Q80" s="5">
        <v>55.026414643713551</v>
      </c>
      <c r="R80" s="5">
        <v>233.03588626326894</v>
      </c>
      <c r="S80" s="5">
        <v>25.648167592665637</v>
      </c>
      <c r="T80" s="5">
        <v>108.62579057844734</v>
      </c>
      <c r="U80" s="52">
        <v>4.2365693848284725</v>
      </c>
    </row>
    <row r="81" spans="2:21" x14ac:dyDescent="0.2">
      <c r="B81" s="18">
        <v>2006</v>
      </c>
      <c r="C81" s="18" t="s">
        <v>3</v>
      </c>
      <c r="D81" s="46">
        <v>6.4706622250780503</v>
      </c>
      <c r="E81" s="49">
        <v>22.731458471702194</v>
      </c>
      <c r="F81" s="49">
        <v>5.1107154214955326</v>
      </c>
      <c r="G81" s="49">
        <v>0.61431308139103524</v>
      </c>
      <c r="H81" s="49">
        <v>6.4706622250780503</v>
      </c>
      <c r="I81" s="49">
        <v>0.79533281438876136</v>
      </c>
      <c r="J81" s="49">
        <v>0.70664609995023875</v>
      </c>
      <c r="K81" s="49">
        <v>1.295277807709961E-2</v>
      </c>
      <c r="L81" s="49">
        <v>9.7863939393939402E-4</v>
      </c>
      <c r="M81" s="49">
        <v>7.9795320601789323E-3</v>
      </c>
      <c r="N81" s="49">
        <v>35.902299896512346</v>
      </c>
      <c r="O81" s="49">
        <v>57.862515164664806</v>
      </c>
      <c r="P81" s="49">
        <v>5.4827710290219143</v>
      </c>
      <c r="Q81" s="49">
        <v>46.159695589984942</v>
      </c>
      <c r="R81" s="49">
        <v>247.26255352137795</v>
      </c>
      <c r="S81" s="49">
        <v>21.562373642970268</v>
      </c>
      <c r="T81" s="49">
        <v>115.55469446670379</v>
      </c>
      <c r="U81" s="51">
        <v>5.4941529427773226</v>
      </c>
    </row>
    <row r="82" spans="2:21" x14ac:dyDescent="0.2">
      <c r="B82" s="21"/>
      <c r="C82" s="26" t="s">
        <v>2</v>
      </c>
      <c r="D82" s="47">
        <v>6.4407190000406338</v>
      </c>
      <c r="E82" s="5">
        <v>25.614180003848144</v>
      </c>
      <c r="F82" s="5">
        <v>5.4590878694490375</v>
      </c>
      <c r="G82" s="5">
        <v>1.3808551920564764</v>
      </c>
      <c r="H82" s="5">
        <v>6.4407190000406338</v>
      </c>
      <c r="I82" s="5">
        <v>0.69783433772911918</v>
      </c>
      <c r="J82" s="5">
        <v>1.5269475547691371</v>
      </c>
      <c r="K82" s="5">
        <v>1.0962668372558515E-2</v>
      </c>
      <c r="L82" s="5">
        <v>9.2551363636363647E-4</v>
      </c>
      <c r="M82" s="5">
        <v>5.9373525742572068E-3</v>
      </c>
      <c r="N82" s="5">
        <v>42.524509348093375</v>
      </c>
      <c r="O82" s="5">
        <v>82.09793369785929</v>
      </c>
      <c r="P82" s="5">
        <v>6.0297426916244614</v>
      </c>
      <c r="Q82" s="5">
        <v>44.898926129210906</v>
      </c>
      <c r="R82" s="5">
        <v>251.59313531766924</v>
      </c>
      <c r="S82" s="5">
        <v>20.922612105228716</v>
      </c>
      <c r="T82" s="5">
        <v>117.23069257530696</v>
      </c>
      <c r="U82" s="52">
        <v>5.6168917787888475</v>
      </c>
    </row>
    <row r="83" spans="2:21" x14ac:dyDescent="0.2">
      <c r="B83" s="18">
        <v>2007</v>
      </c>
      <c r="C83" s="18" t="s">
        <v>3</v>
      </c>
      <c r="D83" s="46">
        <v>6.630727055722172</v>
      </c>
      <c r="E83" s="49">
        <v>23.471956895137577</v>
      </c>
      <c r="F83" s="49">
        <v>5.1598370140326812</v>
      </c>
      <c r="G83" s="49">
        <v>0.93050464439004699</v>
      </c>
      <c r="H83" s="49">
        <v>6.630727055722172</v>
      </c>
      <c r="I83" s="49">
        <v>0.78962001597253539</v>
      </c>
      <c r="J83" s="49">
        <v>0.97142305727928147</v>
      </c>
      <c r="K83" s="49">
        <v>1.2996666666666665E-2</v>
      </c>
      <c r="L83" s="49">
        <v>9.9593333333333322E-4</v>
      </c>
      <c r="M83" s="49">
        <v>7.7319114992454611E-3</v>
      </c>
      <c r="N83" s="49">
        <v>36.23640629930366</v>
      </c>
      <c r="O83" s="49">
        <v>59.468394820443187</v>
      </c>
      <c r="P83" s="49">
        <v>5.2467994101230451</v>
      </c>
      <c r="Q83" s="49">
        <v>45.209200904899141</v>
      </c>
      <c r="R83" s="49">
        <v>270.7551867393471</v>
      </c>
      <c r="S83" s="49">
        <v>21.105172221482533</v>
      </c>
      <c r="T83" s="49">
        <v>126.4748114211727</v>
      </c>
      <c r="U83" s="51">
        <v>6.1423196873335142</v>
      </c>
    </row>
    <row r="84" spans="2:21" x14ac:dyDescent="0.2">
      <c r="B84" s="21"/>
      <c r="C84" s="26" t="s">
        <v>2</v>
      </c>
      <c r="D84" s="47">
        <v>6.1813273665185733</v>
      </c>
      <c r="E84" s="5">
        <v>26.298916694765389</v>
      </c>
      <c r="F84" s="5">
        <v>5.504516207741764</v>
      </c>
      <c r="G84" s="5">
        <v>1.4292798776677955</v>
      </c>
      <c r="H84" s="5">
        <v>6.1813273665185733</v>
      </c>
      <c r="I84" s="5">
        <v>0.73016502920997106</v>
      </c>
      <c r="J84" s="5">
        <v>1.3771317689398823</v>
      </c>
      <c r="K84" s="5">
        <v>1.1105E-2</v>
      </c>
      <c r="L84" s="5">
        <v>9.3519999999999996E-4</v>
      </c>
      <c r="M84" s="5">
        <v>5.3151574362683418E-3</v>
      </c>
      <c r="N84" s="5">
        <v>41.694359568201577</v>
      </c>
      <c r="O84" s="5">
        <v>89.049092729414156</v>
      </c>
      <c r="P84" s="5">
        <v>5.017589173419001</v>
      </c>
      <c r="Q84" s="5">
        <v>44.153096480461571</v>
      </c>
      <c r="R84" s="5">
        <v>299.97450753967973</v>
      </c>
      <c r="S84" s="5">
        <v>20.58545741636236</v>
      </c>
      <c r="T84" s="5">
        <v>139.85855497961614</v>
      </c>
      <c r="U84" s="52">
        <v>6.7735496661641674</v>
      </c>
    </row>
    <row r="85" spans="2:21" x14ac:dyDescent="0.2">
      <c r="B85" s="18">
        <v>2008</v>
      </c>
      <c r="C85" s="18" t="s">
        <v>3</v>
      </c>
      <c r="D85" s="46">
        <v>5.414032333333334</v>
      </c>
      <c r="E85" s="49">
        <v>23.975078866712437</v>
      </c>
      <c r="F85" s="49">
        <v>5.1958508953665117</v>
      </c>
      <c r="G85" s="49">
        <v>0.75</v>
      </c>
      <c r="H85" s="49">
        <v>5.414032333333334</v>
      </c>
      <c r="I85" s="49">
        <v>0.53913585290869082</v>
      </c>
      <c r="J85" s="49">
        <v>0.73650142024449128</v>
      </c>
      <c r="K85" s="49">
        <v>1.3293333333333332E-2</v>
      </c>
      <c r="L85" s="49">
        <v>8.8943333333333329E-4</v>
      </c>
      <c r="M85" s="49">
        <v>7.3713513494069764E-3</v>
      </c>
      <c r="N85" s="49">
        <v>34.921006468111919</v>
      </c>
      <c r="O85" s="49">
        <v>64.200079309579294</v>
      </c>
      <c r="P85" s="49">
        <v>3.4851473758459939</v>
      </c>
      <c r="Q85" s="49">
        <v>38.062401842656719</v>
      </c>
      <c r="R85" s="49">
        <v>324.4942052770466</v>
      </c>
      <c r="S85" s="49">
        <v>17.756527236213529</v>
      </c>
      <c r="T85" s="49">
        <v>151.4110341035954</v>
      </c>
      <c r="U85" s="51">
        <v>8.6195375949379294</v>
      </c>
    </row>
    <row r="86" spans="2:21" x14ac:dyDescent="0.2">
      <c r="B86" s="21"/>
      <c r="C86" s="26" t="s">
        <v>2</v>
      </c>
      <c r="D86" s="47">
        <v>5.3296600000000005</v>
      </c>
      <c r="E86" s="5">
        <v>26.870102304042227</v>
      </c>
      <c r="F86" s="5">
        <v>5.5356581763297417</v>
      </c>
      <c r="G86" s="5">
        <v>1</v>
      </c>
      <c r="H86" s="5">
        <v>5.3296600000000005</v>
      </c>
      <c r="I86" s="5">
        <v>0.60232757786481572</v>
      </c>
      <c r="J86" s="5">
        <v>0.76267809228661521</v>
      </c>
      <c r="K86" s="5">
        <v>1.1724999999999999E-2</v>
      </c>
      <c r="L86" s="5">
        <v>8.8830000000000007E-4</v>
      </c>
      <c r="M86" s="5">
        <v>5.5326977231510395E-3</v>
      </c>
      <c r="N86" s="5">
        <v>39.492761530627092</v>
      </c>
      <c r="O86" s="5">
        <v>87.726890096618348</v>
      </c>
      <c r="P86" s="5">
        <v>3.7146485816235155</v>
      </c>
      <c r="Q86" s="5">
        <v>37.049081391207807</v>
      </c>
      <c r="R86" s="5">
        <v>332.65532517438663</v>
      </c>
      <c r="S86" s="5">
        <v>17.297165681540811</v>
      </c>
      <c r="T86" s="5">
        <v>155.30430534165023</v>
      </c>
      <c r="U86" s="52">
        <v>8.9878143922459302</v>
      </c>
    </row>
    <row r="87" spans="2:21" x14ac:dyDescent="0.2">
      <c r="B87" s="27" t="s">
        <v>38</v>
      </c>
      <c r="C87" s="31"/>
      <c r="D87" s="48">
        <v>6.9909000417254816</v>
      </c>
      <c r="E87" s="50">
        <v>20.130895423450482</v>
      </c>
      <c r="F87" s="50">
        <v>4.9763499113504892</v>
      </c>
      <c r="G87" s="50">
        <v>1.3947025343355248</v>
      </c>
      <c r="H87" s="50">
        <v>6.9909000417254816</v>
      </c>
      <c r="I87" s="50">
        <v>1.3516913544578262</v>
      </c>
      <c r="J87" s="50">
        <v>1.7192390778983933</v>
      </c>
      <c r="K87" s="50">
        <v>1.4480227768435014E-2</v>
      </c>
      <c r="L87" s="50">
        <v>1.1303663100826449E-3</v>
      </c>
      <c r="M87" s="50">
        <v>6.6861491880168353E-3</v>
      </c>
      <c r="N87" s="50">
        <v>32.602490843326748</v>
      </c>
      <c r="O87" s="50">
        <v>70.382933480967722</v>
      </c>
      <c r="P87" s="50">
        <v>6.9847417686289255</v>
      </c>
      <c r="Q87" s="50">
        <v>69.019382361741989</v>
      </c>
      <c r="R87" s="50">
        <v>277.66024738738446</v>
      </c>
      <c r="S87" s="50">
        <v>32.235626345504969</v>
      </c>
      <c r="T87" s="50">
        <v>129.69942768075964</v>
      </c>
      <c r="U87" s="53">
        <v>4.5270824335017981</v>
      </c>
    </row>
    <row r="89" spans="2:21" x14ac:dyDescent="0.2">
      <c r="B89" s="42">
        <v>40448</v>
      </c>
    </row>
    <row r="90" spans="2:21" x14ac:dyDescent="0.2">
      <c r="B90" s="17" t="s">
        <v>10</v>
      </c>
      <c r="C90" s="17" t="s">
        <v>39</v>
      </c>
      <c r="D90" t="s">
        <v>50</v>
      </c>
      <c r="E90" s="58" t="s">
        <v>51</v>
      </c>
      <c r="F90" s="58" t="s">
        <v>125</v>
      </c>
      <c r="G90" t="s">
        <v>52</v>
      </c>
      <c r="H90" s="58" t="s">
        <v>74</v>
      </c>
      <c r="I90" t="s">
        <v>75</v>
      </c>
      <c r="J90" t="s">
        <v>76</v>
      </c>
      <c r="K90" t="s">
        <v>61</v>
      </c>
      <c r="L90" t="s">
        <v>65</v>
      </c>
      <c r="M90" t="s">
        <v>62</v>
      </c>
      <c r="N90" t="s">
        <v>63</v>
      </c>
      <c r="O90" t="s">
        <v>64</v>
      </c>
      <c r="P90" t="s">
        <v>77</v>
      </c>
      <c r="Q90" t="s">
        <v>80</v>
      </c>
      <c r="R90" t="s">
        <v>79</v>
      </c>
      <c r="S90" t="s">
        <v>78</v>
      </c>
      <c r="T90" t="s">
        <v>81</v>
      </c>
      <c r="U90" t="s">
        <v>82</v>
      </c>
    </row>
    <row r="91" spans="2:21" x14ac:dyDescent="0.2">
      <c r="B91">
        <v>1998</v>
      </c>
      <c r="C91" t="s">
        <v>3</v>
      </c>
      <c r="D91" s="59">
        <v>7.7748080462059344</v>
      </c>
      <c r="E91" s="59">
        <v>12.132320345921434</v>
      </c>
      <c r="F91" s="59">
        <v>4.308520112469032</v>
      </c>
      <c r="G91" s="59">
        <v>0.58266100220739492</v>
      </c>
      <c r="H91" s="59">
        <v>7.7748080462059344</v>
      </c>
      <c r="I91" s="59">
        <v>1.6261776527335314</v>
      </c>
      <c r="J91" s="59">
        <v>1.1159316693387089</v>
      </c>
      <c r="K91" s="59">
        <v>1.7181274734900474E-2</v>
      </c>
      <c r="L91" s="70">
        <v>1.2916453333333335E-3</v>
      </c>
      <c r="M91" s="59">
        <v>6.8187583387220975E-3</v>
      </c>
      <c r="N91" s="59">
        <v>27.084218099397827</v>
      </c>
      <c r="O91" s="59">
        <v>67.138877811330687</v>
      </c>
      <c r="P91" s="59">
        <v>6.8589742457670191</v>
      </c>
      <c r="Q91" s="59">
        <v>88.347558087329901</v>
      </c>
      <c r="R91" s="59">
        <v>261.14639636362057</v>
      </c>
      <c r="S91" s="59">
        <v>41.36127821191041</v>
      </c>
      <c r="T91" s="59">
        <v>122.26161746538958</v>
      </c>
      <c r="U91" s="59">
        <v>2.9762744880590266</v>
      </c>
    </row>
    <row r="92" spans="2:21" x14ac:dyDescent="0.2">
      <c r="B92">
        <v>1999</v>
      </c>
      <c r="C92" t="s">
        <v>3</v>
      </c>
      <c r="D92" s="59">
        <v>8.0432647661399805</v>
      </c>
      <c r="E92" s="59">
        <v>13.562405710510481</v>
      </c>
      <c r="F92" s="59">
        <v>4.4327890204656866</v>
      </c>
      <c r="G92" s="59">
        <v>1.0356399576873001</v>
      </c>
      <c r="H92" s="59">
        <v>8.0432647661399805</v>
      </c>
      <c r="I92" s="59">
        <v>1.5543542725857018</v>
      </c>
      <c r="J92" s="59">
        <v>1.598171887980814</v>
      </c>
      <c r="K92" s="59">
        <v>1.7464206458710416E-2</v>
      </c>
      <c r="L92" s="70">
        <v>1.4656600000000001E-3</v>
      </c>
      <c r="M92" s="59">
        <v>6.6886429080520934E-3</v>
      </c>
      <c r="N92" s="59">
        <v>26.559276741996911</v>
      </c>
      <c r="O92" s="59">
        <v>68.622890809726911</v>
      </c>
      <c r="P92" s="59">
        <v>7.5378478041953407</v>
      </c>
      <c r="Q92" s="59">
        <v>85.630325765896842</v>
      </c>
      <c r="R92" s="59">
        <v>269.47572385695207</v>
      </c>
      <c r="S92" s="59">
        <v>40.019639244827211</v>
      </c>
      <c r="T92" s="59">
        <v>125.93395325730505</v>
      </c>
      <c r="U92" s="59">
        <v>3.0866768099416753</v>
      </c>
    </row>
    <row r="93" spans="2:21" x14ac:dyDescent="0.2">
      <c r="B93">
        <v>2000</v>
      </c>
      <c r="C93" t="s">
        <v>3</v>
      </c>
      <c r="D93" s="59">
        <v>8.1148423270370937</v>
      </c>
      <c r="E93" s="59">
        <v>15.358761673141336</v>
      </c>
      <c r="F93" s="59">
        <v>4.5777731768200622</v>
      </c>
      <c r="G93" s="59">
        <v>0.47232862200232012</v>
      </c>
      <c r="H93" s="59">
        <v>8.1148423270370937</v>
      </c>
      <c r="I93" s="59">
        <v>1.94134011898523</v>
      </c>
      <c r="J93" s="59">
        <v>1.6586066004751689</v>
      </c>
      <c r="K93" s="59">
        <v>1.6720803133531751E-2</v>
      </c>
      <c r="L93" s="70">
        <v>1.2916453333333335E-3</v>
      </c>
      <c r="M93" s="59">
        <v>6.9156974029456648E-3</v>
      </c>
      <c r="N93" s="59">
        <v>27.770806442976085</v>
      </c>
      <c r="O93" s="59">
        <v>66.313610339766129</v>
      </c>
      <c r="P93" s="59">
        <v>7.9132838272042392</v>
      </c>
      <c r="Q93" s="59">
        <v>91.748295290541833</v>
      </c>
      <c r="R93" s="59">
        <v>286.76291002859364</v>
      </c>
      <c r="S93" s="59">
        <v>42.880006041326219</v>
      </c>
      <c r="T93" s="59">
        <v>134.11353373575085</v>
      </c>
      <c r="U93" s="59">
        <v>3.2966459662376058</v>
      </c>
    </row>
    <row r="94" spans="2:21" x14ac:dyDescent="0.2">
      <c r="B94">
        <v>2001</v>
      </c>
      <c r="C94" t="s">
        <v>3</v>
      </c>
      <c r="D94" s="59">
        <v>6.9110850605212208</v>
      </c>
      <c r="E94" s="59">
        <v>16.576266052414933</v>
      </c>
      <c r="F94" s="59">
        <v>4.6757341987201571</v>
      </c>
      <c r="G94" s="59">
        <v>1.8284462321882791</v>
      </c>
      <c r="H94" s="59">
        <v>6.9110850605212208</v>
      </c>
      <c r="I94" s="59">
        <v>1.3154654011736902</v>
      </c>
      <c r="J94" s="59">
        <v>2.5147051624468979</v>
      </c>
      <c r="K94" s="59">
        <v>1.6080871463042733E-2</v>
      </c>
      <c r="L94" s="70">
        <v>1.4656600000000001E-3</v>
      </c>
      <c r="M94" s="59">
        <v>6.2968843839032529E-3</v>
      </c>
      <c r="N94" s="59">
        <v>28.879784269470594</v>
      </c>
      <c r="O94" s="59">
        <v>73.253994201972958</v>
      </c>
      <c r="P94" s="59">
        <v>7.3087492969662078</v>
      </c>
      <c r="Q94" s="59">
        <v>89.225558756327658</v>
      </c>
      <c r="R94" s="59">
        <v>312.17937791827239</v>
      </c>
      <c r="S94" s="59">
        <v>41.630783213483532</v>
      </c>
      <c r="T94" s="59">
        <v>145.78163153860552</v>
      </c>
      <c r="U94" s="59">
        <v>3.6430093307953499</v>
      </c>
    </row>
    <row r="95" spans="2:21" x14ac:dyDescent="0.2">
      <c r="B95">
        <v>2002</v>
      </c>
      <c r="C95" t="s">
        <v>3</v>
      </c>
      <c r="D95" s="59">
        <v>7.1538476355147793</v>
      </c>
      <c r="E95" s="59">
        <v>18.140373729183345</v>
      </c>
      <c r="F95" s="59">
        <v>4.7953404907146453</v>
      </c>
      <c r="G95" s="59">
        <v>1.1090075293884247</v>
      </c>
      <c r="H95" s="59">
        <v>7.1538476355147793</v>
      </c>
      <c r="I95" s="59">
        <v>1.683713968762901</v>
      </c>
      <c r="J95" s="59">
        <v>1.6484071131090918</v>
      </c>
      <c r="K95" s="59">
        <v>1.4853772728839032E-2</v>
      </c>
      <c r="L95" s="70">
        <v>1.3899640000000003E-3</v>
      </c>
      <c r="M95" s="59">
        <v>6.5492358649632517E-3</v>
      </c>
      <c r="N95" s="59">
        <v>31.231720378191522</v>
      </c>
      <c r="O95" s="59">
        <v>70.309666701917536</v>
      </c>
      <c r="P95" s="59">
        <v>8.1156218039961985</v>
      </c>
      <c r="Q95" s="59">
        <v>75.899854484992758</v>
      </c>
      <c r="R95" s="59">
        <v>241.8412070542017</v>
      </c>
      <c r="S95" s="59">
        <v>35.463649289635036</v>
      </c>
      <c r="T95" s="59">
        <v>113.02324931736685</v>
      </c>
      <c r="U95" s="59">
        <v>3.2730296379972885</v>
      </c>
    </row>
    <row r="96" spans="2:21" x14ac:dyDescent="0.2">
      <c r="B96">
        <v>2003</v>
      </c>
      <c r="C96" t="s">
        <v>3</v>
      </c>
      <c r="D96" s="59">
        <v>8.0213123317805515</v>
      </c>
      <c r="E96" s="59">
        <v>19.985530100548171</v>
      </c>
      <c r="F96" s="59">
        <v>4.9242194503584562</v>
      </c>
      <c r="G96" s="59">
        <v>1.0475002004208862</v>
      </c>
      <c r="H96" s="59">
        <v>8.0213123317805515</v>
      </c>
      <c r="I96" s="59">
        <v>1.9740353310086374</v>
      </c>
      <c r="J96" s="59">
        <v>1.0753375562633993</v>
      </c>
      <c r="K96" s="59">
        <v>1.5701878497138548E-2</v>
      </c>
      <c r="L96" s="70">
        <v>1.1804928000000001E-3</v>
      </c>
      <c r="M96" s="59">
        <v>7.5880961147898321E-3</v>
      </c>
      <c r="N96" s="59">
        <v>29.590337833529095</v>
      </c>
      <c r="O96" s="59">
        <v>60.256768573035799</v>
      </c>
      <c r="P96" s="59">
        <v>8.0960754736476996</v>
      </c>
      <c r="Q96" s="59">
        <v>74.432088283876695</v>
      </c>
      <c r="R96" s="59">
        <v>262.36613189286027</v>
      </c>
      <c r="S96" s="59">
        <v>34.843900689220668</v>
      </c>
      <c r="T96" s="59">
        <v>122.84717275620359</v>
      </c>
      <c r="U96" s="59">
        <v>3.5998560322465738</v>
      </c>
    </row>
    <row r="97" spans="2:21" x14ac:dyDescent="0.2">
      <c r="B97">
        <v>2004</v>
      </c>
      <c r="C97" t="s">
        <v>3</v>
      </c>
      <c r="D97" s="59">
        <v>7.1253415189242437</v>
      </c>
      <c r="E97" s="59">
        <v>21.063814492379269</v>
      </c>
      <c r="F97" s="59">
        <v>5.0004517712181427</v>
      </c>
      <c r="G97" s="59">
        <v>1.6898568891533727</v>
      </c>
      <c r="H97" s="59">
        <v>7.1253415189242437</v>
      </c>
      <c r="I97" s="59">
        <v>1.1545167126907847</v>
      </c>
      <c r="J97" s="59">
        <v>1.4670311377209535</v>
      </c>
      <c r="K97" s="59">
        <v>1.5925718255943837E-2</v>
      </c>
      <c r="L97" s="70">
        <v>9.757893333333335E-4</v>
      </c>
      <c r="M97" s="59">
        <v>6.5217532553009244E-3</v>
      </c>
      <c r="N97" s="59">
        <v>29.264726758567775</v>
      </c>
      <c r="O97" s="59">
        <v>70.193447839712874</v>
      </c>
      <c r="P97" s="59">
        <v>5.8356943628301536</v>
      </c>
      <c r="Q97" s="59">
        <v>60.514872602971785</v>
      </c>
      <c r="R97" s="59">
        <v>306.05668275333409</v>
      </c>
      <c r="S97" s="59">
        <v>28.268928001853354</v>
      </c>
      <c r="T97" s="59">
        <v>143.03703625615822</v>
      </c>
      <c r="U97" s="59">
        <v>5.20586379878642</v>
      </c>
    </row>
    <row r="98" spans="2:21" x14ac:dyDescent="0.2">
      <c r="B98">
        <v>2005</v>
      </c>
      <c r="C98" t="s">
        <v>3</v>
      </c>
      <c r="D98" s="59">
        <v>7.0608874228599392</v>
      </c>
      <c r="E98" s="59">
        <v>21.985025535341716</v>
      </c>
      <c r="F98" s="59">
        <v>5.0618155434672483</v>
      </c>
      <c r="G98" s="59">
        <v>0.80858744492719747</v>
      </c>
      <c r="H98" s="59">
        <v>7.0608874228599392</v>
      </c>
      <c r="I98" s="59">
        <v>0.9825748152115511</v>
      </c>
      <c r="J98" s="59">
        <v>0.75088737635685954</v>
      </c>
      <c r="K98" s="59">
        <v>1.4464742666666667E-2</v>
      </c>
      <c r="L98" s="70">
        <v>1.0415040000000002E-3</v>
      </c>
      <c r="M98" s="59">
        <v>8.030382079921284E-3</v>
      </c>
      <c r="N98" s="59">
        <v>32.060629025065843</v>
      </c>
      <c r="O98" s="59">
        <v>57.250421455746761</v>
      </c>
      <c r="P98" s="59">
        <v>6.4519202931597839</v>
      </c>
      <c r="Q98" s="59">
        <v>54.522565988102222</v>
      </c>
      <c r="R98" s="59">
        <v>250.19698828025182</v>
      </c>
      <c r="S98" s="59">
        <v>25.490698373776436</v>
      </c>
      <c r="T98" s="59">
        <v>117.02005789331513</v>
      </c>
      <c r="U98" s="59">
        <v>4.6505919622719523</v>
      </c>
    </row>
    <row r="99" spans="2:21" x14ac:dyDescent="0.2">
      <c r="B99">
        <v>2006</v>
      </c>
      <c r="C99" t="s">
        <v>3</v>
      </c>
      <c r="D99" s="59">
        <v>6.4706622250780503</v>
      </c>
      <c r="E99" s="59">
        <v>22.731458471702194</v>
      </c>
      <c r="F99" s="59">
        <v>5.1107154214955326</v>
      </c>
      <c r="G99" s="59">
        <v>0.61431308139103524</v>
      </c>
      <c r="H99" s="59">
        <v>6.4706622250780503</v>
      </c>
      <c r="I99" s="59">
        <v>0.79533281438876136</v>
      </c>
      <c r="J99" s="59">
        <v>0.70664609995023875</v>
      </c>
      <c r="K99" s="59">
        <v>1.295277807709961E-2</v>
      </c>
      <c r="L99" s="70">
        <v>1.3378431999999999E-3</v>
      </c>
      <c r="M99" s="59">
        <v>7.9795320601789323E-3</v>
      </c>
      <c r="N99" s="59">
        <v>35.902299896512346</v>
      </c>
      <c r="O99" s="59">
        <v>57.862515164664806</v>
      </c>
      <c r="P99" s="59">
        <v>5.4827710290219143</v>
      </c>
      <c r="Q99" s="59">
        <v>46.159695589984942</v>
      </c>
      <c r="R99" s="59">
        <v>247.26255352137795</v>
      </c>
      <c r="S99" s="59">
        <v>21.562373642970268</v>
      </c>
      <c r="T99" s="59">
        <v>115.55469446670379</v>
      </c>
      <c r="U99" s="59">
        <v>5.4941529427773226</v>
      </c>
    </row>
    <row r="100" spans="2:21" x14ac:dyDescent="0.2">
      <c r="B100">
        <v>2007</v>
      </c>
      <c r="C100" t="s">
        <v>3</v>
      </c>
      <c r="D100" s="59">
        <v>6.630727055722172</v>
      </c>
      <c r="E100" s="59">
        <v>23.471956895137577</v>
      </c>
      <c r="F100" s="59">
        <v>5.1598370140326812</v>
      </c>
      <c r="G100" s="59">
        <v>0.93050464439004699</v>
      </c>
      <c r="H100" s="59">
        <v>6.630727055722172</v>
      </c>
      <c r="I100" s="59">
        <v>0.78962001597253539</v>
      </c>
      <c r="J100" s="59">
        <v>0.97142305727928147</v>
      </c>
      <c r="K100" s="59">
        <v>1.2996666666666665E-2</v>
      </c>
      <c r="L100" s="70">
        <v>1.2797640000000001E-3</v>
      </c>
      <c r="M100" s="59">
        <v>7.7319114992454611E-3</v>
      </c>
      <c r="N100" s="59">
        <v>36.23640629930366</v>
      </c>
      <c r="O100" s="59">
        <v>59.468394820443187</v>
      </c>
      <c r="P100" s="59">
        <v>5.2467994101230451</v>
      </c>
      <c r="Q100" s="59">
        <v>45.209200904899141</v>
      </c>
      <c r="R100" s="59">
        <v>270.7551867393471</v>
      </c>
      <c r="S100" s="59">
        <v>21.105172221482533</v>
      </c>
      <c r="T100" s="59">
        <v>126.4748114211727</v>
      </c>
      <c r="U100" s="59">
        <v>6.1423196873335142</v>
      </c>
    </row>
    <row r="101" spans="2:21" x14ac:dyDescent="0.2">
      <c r="B101">
        <v>2008</v>
      </c>
      <c r="C101" t="s">
        <v>3</v>
      </c>
      <c r="D101" s="59">
        <v>5.414032333333334</v>
      </c>
      <c r="E101" s="59">
        <v>23.975078866712437</v>
      </c>
      <c r="F101" s="59">
        <v>5.1958508953665117</v>
      </c>
      <c r="G101" s="59">
        <v>0.75</v>
      </c>
      <c r="H101" s="59">
        <v>5.414032333333334</v>
      </c>
      <c r="I101" s="59">
        <v>0.53913585290869082</v>
      </c>
      <c r="J101" s="59">
        <v>0.73650142024449128</v>
      </c>
      <c r="K101" s="59">
        <v>1.3293333333333332E-2</v>
      </c>
      <c r="L101" s="70">
        <v>1.3258048000000001E-3</v>
      </c>
      <c r="M101" s="59">
        <v>7.3713513494069764E-3</v>
      </c>
      <c r="N101" s="59">
        <v>34.921006468111919</v>
      </c>
      <c r="O101" s="59">
        <v>64.200079309579294</v>
      </c>
      <c r="P101" s="59">
        <v>3.4851473758459939</v>
      </c>
      <c r="Q101" s="59">
        <v>38.062401842656719</v>
      </c>
      <c r="R101" s="59">
        <v>324.4942052770466</v>
      </c>
      <c r="S101" s="59">
        <v>17.756527236213529</v>
      </c>
      <c r="T101" s="59">
        <v>151.4110341035954</v>
      </c>
      <c r="U101" s="59">
        <v>8.6195375949379294</v>
      </c>
    </row>
    <row r="102" spans="2:21" x14ac:dyDescent="0.2">
      <c r="B102">
        <v>1998</v>
      </c>
      <c r="C102" t="s">
        <v>2</v>
      </c>
      <c r="D102" s="59">
        <v>7.129239154580528</v>
      </c>
      <c r="E102" s="59">
        <v>14.564645974066469</v>
      </c>
      <c r="F102" s="59">
        <v>4.6175947637908479</v>
      </c>
      <c r="G102" s="59">
        <v>0.65323321216543107</v>
      </c>
      <c r="H102" s="59">
        <v>7.129239154580528</v>
      </c>
      <c r="I102" s="59">
        <v>2.4135920704425571</v>
      </c>
      <c r="J102" s="59">
        <v>1.1431065336504984</v>
      </c>
      <c r="K102" s="59">
        <v>1.5386674704044031E-2</v>
      </c>
      <c r="L102" s="70">
        <v>1.3023359999999999E-3</v>
      </c>
      <c r="M102" s="59">
        <v>6.1224777141324817E-3</v>
      </c>
      <c r="N102" s="59">
        <v>30.092490645223414</v>
      </c>
      <c r="O102" s="59">
        <v>75.481880420524703</v>
      </c>
      <c r="P102" s="59">
        <v>7.5255286583099226</v>
      </c>
      <c r="Q102" s="59">
        <v>98.800850715484415</v>
      </c>
      <c r="R102" s="59">
        <v>293.68840532162938</v>
      </c>
      <c r="S102" s="59">
        <v>46.288276470155637</v>
      </c>
      <c r="T102" s="59">
        <v>137.59450611789549</v>
      </c>
      <c r="U102" s="59">
        <v>2.9734575882117458</v>
      </c>
    </row>
    <row r="103" spans="2:21" x14ac:dyDescent="0.2">
      <c r="B103">
        <v>1999</v>
      </c>
      <c r="C103" t="s">
        <v>2</v>
      </c>
      <c r="D103" s="59">
        <v>6.8953316504038451</v>
      </c>
      <c r="E103" s="59">
        <v>16.390383086035776</v>
      </c>
      <c r="F103" s="59">
        <v>4.7684812826018739</v>
      </c>
      <c r="G103" s="59">
        <v>1.0298969346345237</v>
      </c>
      <c r="H103" s="59">
        <v>6.8953316504038451</v>
      </c>
      <c r="I103" s="59">
        <v>1.9766236307803351</v>
      </c>
      <c r="J103" s="59">
        <v>1.7973162897703845</v>
      </c>
      <c r="K103" s="59">
        <v>1.5123102989900796E-2</v>
      </c>
      <c r="L103" s="70">
        <v>1.0436320000000001E-3</v>
      </c>
      <c r="M103" s="59">
        <v>6.4482031955752969E-3</v>
      </c>
      <c r="N103" s="59">
        <v>30.619763712919578</v>
      </c>
      <c r="O103" s="59">
        <v>70.872707084243331</v>
      </c>
      <c r="P103" s="59">
        <v>7.5088624705909037</v>
      </c>
      <c r="Q103" s="59">
        <v>88.034808576134964</v>
      </c>
      <c r="R103" s="59">
        <v>285.50437958052987</v>
      </c>
      <c r="S103" s="59">
        <v>41.133940293826633</v>
      </c>
      <c r="T103" s="59">
        <v>133.40107430891973</v>
      </c>
      <c r="U103" s="59">
        <v>3.2404596953776093</v>
      </c>
    </row>
    <row r="104" spans="2:21" x14ac:dyDescent="0.2">
      <c r="B104">
        <v>2000</v>
      </c>
      <c r="C104" t="s">
        <v>2</v>
      </c>
      <c r="D104" s="59">
        <v>8.0002608876787953</v>
      </c>
      <c r="E104" s="59">
        <v>18.039148741468338</v>
      </c>
      <c r="F104" s="59">
        <v>4.9004741078481278</v>
      </c>
      <c r="G104" s="59">
        <v>1.0492802831725219</v>
      </c>
      <c r="H104" s="59">
        <v>8.0002608876787953</v>
      </c>
      <c r="I104" s="59">
        <v>1.7807584806788119</v>
      </c>
      <c r="J104" s="59">
        <v>2.935426149963408</v>
      </c>
      <c r="K104" s="59">
        <v>1.4743565658841601E-2</v>
      </c>
      <c r="L104" s="70">
        <v>9.7264800000000011E-4</v>
      </c>
      <c r="M104" s="59">
        <v>6.3133878949865243E-3</v>
      </c>
      <c r="N104" s="59">
        <v>31.407450870483309</v>
      </c>
      <c r="O104" s="59">
        <v>72.632915985504169</v>
      </c>
      <c r="P104" s="59">
        <v>10.166535281461456</v>
      </c>
      <c r="Q104" s="59">
        <v>95.053081356700304</v>
      </c>
      <c r="R104" s="59">
        <v>254.21881723163153</v>
      </c>
      <c r="S104" s="59">
        <v>44.340180496518947</v>
      </c>
      <c r="T104" s="59">
        <v>118.59645008075645</v>
      </c>
      <c r="U104" s="59">
        <v>2.673971611982505</v>
      </c>
    </row>
    <row r="105" spans="2:21" x14ac:dyDescent="0.2">
      <c r="B105">
        <v>2001</v>
      </c>
      <c r="C105" t="s">
        <v>2</v>
      </c>
      <c r="D105" s="59">
        <v>7.3281047059525637</v>
      </c>
      <c r="E105" s="59">
        <v>19.420150936087452</v>
      </c>
      <c r="F105" s="59">
        <v>5.0125451232833012</v>
      </c>
      <c r="G105" s="59">
        <v>3.7782044489002642</v>
      </c>
      <c r="H105" s="59">
        <v>7.3281047059525637</v>
      </c>
      <c r="I105" s="59">
        <v>1.4930732100542894</v>
      </c>
      <c r="J105" s="59">
        <v>4.6583501160393679</v>
      </c>
      <c r="K105" s="59">
        <v>1.4251855579120251E-2</v>
      </c>
      <c r="L105" s="70">
        <v>9.3377777777777784E-4</v>
      </c>
      <c r="M105" s="59">
        <v>4.9323133572984979E-3</v>
      </c>
      <c r="N105" s="59">
        <v>32.511566449953641</v>
      </c>
      <c r="O105" s="59">
        <v>92.657378385287132</v>
      </c>
      <c r="P105" s="59">
        <v>10.132890407004789</v>
      </c>
      <c r="Q105" s="59">
        <v>90.025354947002199</v>
      </c>
      <c r="R105" s="59">
        <v>283.2448004916962</v>
      </c>
      <c r="S105" s="59">
        <v>41.903052538995041</v>
      </c>
      <c r="T105" s="59">
        <v>131.93984447840069</v>
      </c>
      <c r="U105" s="59">
        <v>3.1871314756256499</v>
      </c>
    </row>
    <row r="106" spans="2:21" x14ac:dyDescent="0.2">
      <c r="B106">
        <v>2002</v>
      </c>
      <c r="C106" t="s">
        <v>2</v>
      </c>
      <c r="D106" s="59">
        <v>6.9921193867541067</v>
      </c>
      <c r="E106" s="59">
        <v>20.976205267849608</v>
      </c>
      <c r="F106" s="59">
        <v>5.1370415875806579</v>
      </c>
      <c r="G106" s="59">
        <v>3.1881789875541302</v>
      </c>
      <c r="H106" s="59">
        <v>6.9921193867541067</v>
      </c>
      <c r="I106" s="59">
        <v>1.6805507960595127</v>
      </c>
      <c r="J106" s="59">
        <v>4.6140252289872068</v>
      </c>
      <c r="K106" s="59">
        <v>1.3904974529211727E-2</v>
      </c>
      <c r="L106" s="70">
        <v>9.4683333333333338E-4</v>
      </c>
      <c r="M106" s="59">
        <v>5.359370269599319E-3</v>
      </c>
      <c r="N106" s="59">
        <v>33.309408504000999</v>
      </c>
      <c r="O106" s="59">
        <v>85.342330300703622</v>
      </c>
      <c r="P106" s="59">
        <v>10.279437654352535</v>
      </c>
      <c r="Q106" s="59">
        <v>83.418363187378816</v>
      </c>
      <c r="R106" s="59">
        <v>253.40789490627444</v>
      </c>
      <c r="S106" s="59">
        <v>38.808263802188563</v>
      </c>
      <c r="T106" s="59">
        <v>117.90010475461557</v>
      </c>
      <c r="U106" s="59">
        <v>3.0404985397718529</v>
      </c>
    </row>
    <row r="107" spans="2:21" x14ac:dyDescent="0.2">
      <c r="B107">
        <v>2003</v>
      </c>
      <c r="C107" t="s">
        <v>2</v>
      </c>
      <c r="D107" s="59">
        <v>6.4476242648098303</v>
      </c>
      <c r="E107" s="59">
        <v>22.91276790901318</v>
      </c>
      <c r="F107" s="59">
        <v>5.2778929457370349</v>
      </c>
      <c r="G107" s="59">
        <v>2.7628960988205185</v>
      </c>
      <c r="H107" s="59">
        <v>6.4476242648098303</v>
      </c>
      <c r="I107" s="59">
        <v>2.0774139993199485</v>
      </c>
      <c r="J107" s="59">
        <v>2.3704488201258753</v>
      </c>
      <c r="K107" s="59">
        <v>1.3190976291617446E-2</v>
      </c>
      <c r="L107" s="70">
        <v>9.7863939393939402E-4</v>
      </c>
      <c r="M107" s="59">
        <v>6.7996709053487923E-3</v>
      </c>
      <c r="N107" s="59">
        <v>35.150125023390274</v>
      </c>
      <c r="O107" s="59">
        <v>67.248746334957843</v>
      </c>
      <c r="P107" s="59">
        <v>7.7112498018971518</v>
      </c>
      <c r="Q107" s="59">
        <v>74.747112760348386</v>
      </c>
      <c r="R107" s="59">
        <v>311.50326165223311</v>
      </c>
      <c r="S107" s="59">
        <v>34.948365202748704</v>
      </c>
      <c r="T107" s="59">
        <v>145.6454521888021</v>
      </c>
      <c r="U107" s="59">
        <v>4.1662806500468861</v>
      </c>
    </row>
    <row r="108" spans="2:21" x14ac:dyDescent="0.2">
      <c r="B108">
        <v>2004</v>
      </c>
      <c r="C108" t="s">
        <v>2</v>
      </c>
      <c r="D108" s="59">
        <v>6.3077682449301333</v>
      </c>
      <c r="E108" s="59">
        <v>24.079720232605482</v>
      </c>
      <c r="F108" s="59">
        <v>5.35524150513249</v>
      </c>
      <c r="G108" s="59">
        <v>3.6084629123290752</v>
      </c>
      <c r="H108" s="59">
        <v>6.3077682449301333</v>
      </c>
      <c r="I108" s="59">
        <v>1.2443008829877562</v>
      </c>
      <c r="J108" s="59">
        <v>2.7163773388468302</v>
      </c>
      <c r="K108" s="59">
        <v>1.3870589482858901E-2</v>
      </c>
      <c r="L108" s="70">
        <v>9.2551363636363647E-4</v>
      </c>
      <c r="M108" s="59">
        <v>6.9096349781962579E-3</v>
      </c>
      <c r="N108" s="59">
        <v>33.391548382683553</v>
      </c>
      <c r="O108" s="59">
        <v>66.199837693820342</v>
      </c>
      <c r="P108" s="59">
        <v>7.4062274653449993</v>
      </c>
      <c r="Q108" s="59">
        <v>62.197298363891875</v>
      </c>
      <c r="R108" s="59">
        <v>288.02434414528898</v>
      </c>
      <c r="S108" s="59">
        <v>29.029808651106826</v>
      </c>
      <c r="T108" s="59">
        <v>134.44929749912967</v>
      </c>
      <c r="U108" s="59">
        <v>4.6162047611788122</v>
      </c>
    </row>
    <row r="109" spans="2:21" x14ac:dyDescent="0.2">
      <c r="B109">
        <v>2005</v>
      </c>
      <c r="C109" t="s">
        <v>2</v>
      </c>
      <c r="D109" s="59">
        <v>7.1163804011057543</v>
      </c>
      <c r="E109" s="59">
        <v>24.958915185616753</v>
      </c>
      <c r="F109" s="59">
        <v>5.416518349951307</v>
      </c>
      <c r="G109" s="59">
        <v>2.1707633412918055</v>
      </c>
      <c r="H109" s="59">
        <v>7.1163804011057543</v>
      </c>
      <c r="I109" s="59">
        <v>0.94047179783008927</v>
      </c>
      <c r="J109" s="59">
        <v>2.0117931270777634</v>
      </c>
      <c r="K109" s="59">
        <v>1.2487787E-2</v>
      </c>
      <c r="L109" s="70">
        <v>9.9593333333333322E-4</v>
      </c>
      <c r="M109" s="59">
        <v>6.4604687355045284E-3</v>
      </c>
      <c r="N109" s="59">
        <v>37.122695836223329</v>
      </c>
      <c r="O109" s="59">
        <v>73.914957455834738</v>
      </c>
      <c r="P109" s="59">
        <v>8.0883590675303587</v>
      </c>
      <c r="Q109" s="59">
        <v>55.026414643713551</v>
      </c>
      <c r="R109" s="59">
        <v>233.03588626326894</v>
      </c>
      <c r="S109" s="59">
        <v>25.648167592665637</v>
      </c>
      <c r="T109" s="59">
        <v>108.62579057844734</v>
      </c>
      <c r="U109" s="59">
        <v>4.2365693848284725</v>
      </c>
    </row>
    <row r="110" spans="2:21" x14ac:dyDescent="0.2">
      <c r="B110">
        <v>2006</v>
      </c>
      <c r="C110" t="s">
        <v>2</v>
      </c>
      <c r="D110" s="59">
        <v>6.4407190000406338</v>
      </c>
      <c r="E110" s="59">
        <v>25.614180003848144</v>
      </c>
      <c r="F110" s="59">
        <v>5.4590878694490375</v>
      </c>
      <c r="G110" s="59">
        <v>1.3808551920564764</v>
      </c>
      <c r="H110" s="59">
        <v>6.4407190000406338</v>
      </c>
      <c r="I110" s="59">
        <v>0.69783433772911918</v>
      </c>
      <c r="J110" s="59">
        <v>1.5269475547691371</v>
      </c>
      <c r="K110" s="59">
        <v>1.0962668372558515E-2</v>
      </c>
      <c r="L110" s="70">
        <v>9.3519999999999996E-4</v>
      </c>
      <c r="M110" s="59">
        <v>5.9373525742572068E-3</v>
      </c>
      <c r="N110" s="59">
        <v>42.524509348093375</v>
      </c>
      <c r="O110" s="59">
        <v>82.09793369785929</v>
      </c>
      <c r="P110" s="59">
        <v>6.0297426916244614</v>
      </c>
      <c r="Q110" s="59">
        <v>44.898926129210906</v>
      </c>
      <c r="R110" s="59">
        <v>251.59313531766924</v>
      </c>
      <c r="S110" s="59">
        <v>20.922612105228716</v>
      </c>
      <c r="T110" s="59">
        <v>117.23069257530696</v>
      </c>
      <c r="U110" s="59">
        <v>5.6168917787888475</v>
      </c>
    </row>
    <row r="111" spans="2:21" x14ac:dyDescent="0.2">
      <c r="B111">
        <v>2007</v>
      </c>
      <c r="C111" t="s">
        <v>2</v>
      </c>
      <c r="D111" s="59">
        <v>6.1813273665185733</v>
      </c>
      <c r="E111" s="59">
        <v>26.298916694765389</v>
      </c>
      <c r="F111" s="59">
        <v>5.504516207741764</v>
      </c>
      <c r="G111" s="59">
        <v>1.4292798776677955</v>
      </c>
      <c r="H111" s="59">
        <v>6.1813273665185733</v>
      </c>
      <c r="I111" s="59">
        <v>0.73016502920997106</v>
      </c>
      <c r="J111" s="59">
        <v>1.3771317689398823</v>
      </c>
      <c r="K111" s="59">
        <v>1.1105E-2</v>
      </c>
      <c r="L111" s="70">
        <v>8.8943333333333329E-4</v>
      </c>
      <c r="M111" s="59">
        <v>5.3151574362683418E-3</v>
      </c>
      <c r="N111" s="59">
        <v>41.694359568201577</v>
      </c>
      <c r="O111" s="59">
        <v>89.049092729414156</v>
      </c>
      <c r="P111" s="59">
        <v>5.017589173419001</v>
      </c>
      <c r="Q111" s="59">
        <v>44.153096480461571</v>
      </c>
      <c r="R111" s="59">
        <v>299.97450753967973</v>
      </c>
      <c r="S111" s="59">
        <v>20.58545741636236</v>
      </c>
      <c r="T111" s="59">
        <v>139.85855497961614</v>
      </c>
      <c r="U111" s="59">
        <v>6.7735496661641674</v>
      </c>
    </row>
    <row r="112" spans="2:21" x14ac:dyDescent="0.2">
      <c r="B112">
        <v>2008</v>
      </c>
      <c r="C112" t="s">
        <v>2</v>
      </c>
      <c r="D112" s="59">
        <v>5.3296600000000005</v>
      </c>
      <c r="E112" s="59">
        <v>26.870102304042227</v>
      </c>
      <c r="F112" s="59">
        <v>5.5356581763297417</v>
      </c>
      <c r="G112" s="59">
        <v>1</v>
      </c>
      <c r="H112" s="59">
        <v>5.3296600000000005</v>
      </c>
      <c r="I112" s="59">
        <v>0.60232757786481572</v>
      </c>
      <c r="J112" s="59">
        <v>0.76267809228661521</v>
      </c>
      <c r="K112" s="59">
        <v>1.1724999999999999E-2</v>
      </c>
      <c r="L112" s="70">
        <v>8.8830000000000007E-4</v>
      </c>
      <c r="M112" s="59">
        <v>5.5326977231510395E-3</v>
      </c>
      <c r="N112" s="59">
        <v>39.492761530627092</v>
      </c>
      <c r="O112" s="59">
        <v>87.726890096618348</v>
      </c>
      <c r="P112" s="59">
        <v>3.7146485816235155</v>
      </c>
      <c r="Q112" s="59">
        <v>37.049081391207807</v>
      </c>
      <c r="R112" s="59">
        <v>332.65532517438663</v>
      </c>
      <c r="S112" s="59">
        <v>17.297165681540811</v>
      </c>
      <c r="T112" s="59">
        <v>155.30430534165023</v>
      </c>
      <c r="U112" s="59">
        <v>8.9878143922459302</v>
      </c>
    </row>
    <row r="113" spans="2:12" x14ac:dyDescent="0.2">
      <c r="L113" s="70"/>
    </row>
    <row r="114" spans="2:12" x14ac:dyDescent="0.2">
      <c r="E114" s="5"/>
      <c r="H114" s="7" t="s">
        <v>155</v>
      </c>
      <c r="I114" s="7" t="s">
        <v>156</v>
      </c>
    </row>
    <row r="115" spans="2:12" x14ac:dyDescent="0.2">
      <c r="E115" s="5"/>
      <c r="G115" s="59">
        <v>1998</v>
      </c>
      <c r="H115" s="59">
        <f>SUM(D91:G91)</f>
        <v>24.798309506803797</v>
      </c>
      <c r="I115" s="59">
        <f>SUM(D102:G102)</f>
        <v>26.964713104603277</v>
      </c>
    </row>
    <row r="116" spans="2:12" x14ac:dyDescent="0.2">
      <c r="E116" s="5"/>
      <c r="G116" s="59">
        <v>2008</v>
      </c>
      <c r="H116" s="59">
        <f>SUM(D101:G101)</f>
        <v>35.33496209541228</v>
      </c>
      <c r="I116" s="59">
        <f>SUM(D112:G112)</f>
        <v>38.735420480371964</v>
      </c>
    </row>
    <row r="117" spans="2:12" x14ac:dyDescent="0.2">
      <c r="B117" s="6"/>
      <c r="E117" s="5"/>
    </row>
    <row r="118" spans="2:12" x14ac:dyDescent="0.2">
      <c r="E118" s="5"/>
    </row>
    <row r="119" spans="2:12" x14ac:dyDescent="0.2">
      <c r="E119" s="5"/>
    </row>
    <row r="120" spans="2:12" x14ac:dyDescent="0.2">
      <c r="E120" s="5"/>
    </row>
    <row r="121" spans="2:12" x14ac:dyDescent="0.2">
      <c r="E121" s="5"/>
    </row>
    <row r="122" spans="2:12" x14ac:dyDescent="0.2">
      <c r="E122" s="5"/>
    </row>
    <row r="123" spans="2:12" x14ac:dyDescent="0.2">
      <c r="B123" s="6"/>
      <c r="E123" s="5"/>
    </row>
    <row r="124" spans="2:12" x14ac:dyDescent="0.2">
      <c r="E124" s="5"/>
    </row>
    <row r="125" spans="2:12" x14ac:dyDescent="0.2">
      <c r="E125" s="5"/>
    </row>
    <row r="126" spans="2:12" x14ac:dyDescent="0.2">
      <c r="E126" s="5"/>
    </row>
    <row r="127" spans="2:12" x14ac:dyDescent="0.2">
      <c r="E127" s="5"/>
    </row>
    <row r="128" spans="2:12" x14ac:dyDescent="0.2">
      <c r="E128" s="5"/>
    </row>
    <row r="129" spans="2:5" x14ac:dyDescent="0.2">
      <c r="B129" s="6"/>
      <c r="E129" s="5"/>
    </row>
    <row r="130" spans="2:5" x14ac:dyDescent="0.2">
      <c r="E130" s="5"/>
    </row>
    <row r="131" spans="2:5" x14ac:dyDescent="0.2">
      <c r="E131" s="5"/>
    </row>
    <row r="132" spans="2:5" x14ac:dyDescent="0.2">
      <c r="E132" s="5"/>
    </row>
    <row r="133" spans="2:5" x14ac:dyDescent="0.2">
      <c r="E133" s="5"/>
    </row>
    <row r="134" spans="2:5" x14ac:dyDescent="0.2">
      <c r="E134" s="5"/>
    </row>
    <row r="135" spans="2:5" x14ac:dyDescent="0.2">
      <c r="B135" s="6"/>
      <c r="E135" s="5"/>
    </row>
    <row r="136" spans="2:5" x14ac:dyDescent="0.2">
      <c r="E136" s="5"/>
    </row>
    <row r="145" spans="1:7" x14ac:dyDescent="0.2">
      <c r="B145" s="6"/>
      <c r="C145" s="6"/>
    </row>
    <row r="146" spans="1:7" x14ac:dyDescent="0.2">
      <c r="A146" s="3"/>
      <c r="B146" s="1"/>
      <c r="D146" s="5"/>
      <c r="E146" s="3"/>
      <c r="G146" s="59"/>
    </row>
    <row r="147" spans="1:7" x14ac:dyDescent="0.2">
      <c r="A147" s="3"/>
      <c r="B147" s="1"/>
      <c r="D147" s="5"/>
      <c r="E147" s="3"/>
      <c r="G147" s="59"/>
    </row>
    <row r="148" spans="1:7" x14ac:dyDescent="0.2">
      <c r="A148" s="3"/>
      <c r="B148" s="1"/>
      <c r="D148" s="5"/>
      <c r="E148" s="3"/>
      <c r="G148" s="59"/>
    </row>
    <row r="149" spans="1:7" x14ac:dyDescent="0.2">
      <c r="A149" s="3"/>
      <c r="B149" s="1"/>
      <c r="D149" s="5"/>
      <c r="E149" s="3"/>
      <c r="G149" s="59"/>
    </row>
    <row r="150" spans="1:7" x14ac:dyDescent="0.2">
      <c r="A150" s="3"/>
      <c r="B150" s="1"/>
      <c r="D150" s="5"/>
      <c r="E150" s="3"/>
      <c r="G150" s="59"/>
    </row>
    <row r="151" spans="1:7" x14ac:dyDescent="0.2">
      <c r="A151" s="3"/>
      <c r="B151" s="1"/>
      <c r="D151" s="5"/>
      <c r="E151" s="3"/>
      <c r="G151" s="59"/>
    </row>
    <row r="152" spans="1:7" x14ac:dyDescent="0.2">
      <c r="A152" s="3"/>
      <c r="B152" s="1"/>
      <c r="D152" s="5"/>
      <c r="E152" s="3"/>
      <c r="G152" s="59"/>
    </row>
    <row r="153" spans="1:7" x14ac:dyDescent="0.2">
      <c r="A153" s="3"/>
      <c r="B153" s="1"/>
      <c r="D153" s="5"/>
      <c r="E153" s="3"/>
      <c r="G153" s="59"/>
    </row>
    <row r="154" spans="1:7" x14ac:dyDescent="0.2">
      <c r="A154" s="3"/>
      <c r="B154" s="1"/>
      <c r="D154" s="5"/>
      <c r="E154" s="3"/>
      <c r="G154" s="59"/>
    </row>
    <row r="155" spans="1:7" x14ac:dyDescent="0.2">
      <c r="A155" s="3"/>
      <c r="B155" s="1"/>
      <c r="D155" s="5"/>
      <c r="E155" s="3"/>
      <c r="G155" s="59"/>
    </row>
    <row r="156" spans="1:7" x14ac:dyDescent="0.2">
      <c r="A156" s="3"/>
      <c r="B156" s="1"/>
      <c r="D156" s="5"/>
      <c r="E156" s="3"/>
      <c r="G156" s="59"/>
    </row>
    <row r="157" spans="1:7" x14ac:dyDescent="0.2">
      <c r="A157" s="3"/>
      <c r="B157" s="1"/>
      <c r="D157" s="5"/>
      <c r="E157" s="3"/>
      <c r="G157" s="59"/>
    </row>
    <row r="158" spans="1:7" x14ac:dyDescent="0.2">
      <c r="A158" s="3"/>
      <c r="B158" s="1"/>
      <c r="D158" s="5"/>
      <c r="E158" s="3"/>
      <c r="G158" s="59"/>
    </row>
    <row r="159" spans="1:7" x14ac:dyDescent="0.2">
      <c r="A159" s="3"/>
      <c r="B159" s="1"/>
      <c r="D159" s="5"/>
      <c r="E159" s="3"/>
      <c r="G159" s="59"/>
    </row>
    <row r="160" spans="1:7" x14ac:dyDescent="0.2">
      <c r="A160" s="3"/>
      <c r="B160" s="1"/>
      <c r="D160" s="5"/>
      <c r="E160" s="3"/>
      <c r="G160" s="59"/>
    </row>
    <row r="161" spans="1:7" x14ac:dyDescent="0.2">
      <c r="A161" s="3"/>
      <c r="B161" s="1"/>
      <c r="D161" s="5"/>
      <c r="E161" s="3"/>
      <c r="G161" s="59"/>
    </row>
    <row r="162" spans="1:7" x14ac:dyDescent="0.2">
      <c r="A162" s="3"/>
      <c r="B162" s="1"/>
      <c r="D162" s="5"/>
      <c r="E162" s="3"/>
      <c r="G162" s="59"/>
    </row>
    <row r="163" spans="1:7" x14ac:dyDescent="0.2">
      <c r="A163" s="3"/>
      <c r="B163" s="1"/>
      <c r="D163" s="5"/>
      <c r="E163" s="3"/>
      <c r="G163" s="59"/>
    </row>
    <row r="164" spans="1:7" x14ac:dyDescent="0.2">
      <c r="A164" s="3"/>
      <c r="B164" s="1"/>
      <c r="D164" s="5"/>
      <c r="E164" s="3"/>
      <c r="G164" s="59"/>
    </row>
    <row r="165" spans="1:7" x14ac:dyDescent="0.2">
      <c r="A165" s="3"/>
      <c r="B165" s="1"/>
      <c r="D165" s="5"/>
      <c r="E165" s="3"/>
      <c r="G165" s="59"/>
    </row>
    <row r="166" spans="1:7" x14ac:dyDescent="0.2">
      <c r="A166" s="3"/>
      <c r="B166" s="1"/>
      <c r="D166" s="5"/>
      <c r="E166" s="3"/>
      <c r="G166" s="59"/>
    </row>
    <row r="167" spans="1:7" x14ac:dyDescent="0.2">
      <c r="A167" s="3"/>
      <c r="B167" s="1"/>
      <c r="D167" s="5"/>
      <c r="E167" s="3"/>
      <c r="G167" s="59"/>
    </row>
    <row r="168" spans="1:7" x14ac:dyDescent="0.2">
      <c r="A168" s="3"/>
      <c r="B168" s="1"/>
      <c r="D168" s="5"/>
      <c r="E168" s="3"/>
      <c r="G168" s="59"/>
    </row>
    <row r="169" spans="1:7" x14ac:dyDescent="0.2">
      <c r="A169" s="3"/>
      <c r="B169" s="1"/>
      <c r="D169" s="5"/>
      <c r="E169" s="3"/>
      <c r="G169" s="59"/>
    </row>
    <row r="170" spans="1:7" x14ac:dyDescent="0.2">
      <c r="A170" s="3"/>
      <c r="B170" s="1"/>
      <c r="D170" s="5"/>
      <c r="E170" s="3"/>
      <c r="G170" s="59"/>
    </row>
    <row r="171" spans="1:7" x14ac:dyDescent="0.2">
      <c r="A171" s="3"/>
      <c r="B171" s="1"/>
      <c r="D171" s="5"/>
      <c r="E171" s="3"/>
      <c r="G171" s="59"/>
    </row>
    <row r="172" spans="1:7" x14ac:dyDescent="0.2">
      <c r="A172" s="3"/>
      <c r="B172" s="1"/>
      <c r="D172" s="5"/>
      <c r="E172" s="3"/>
      <c r="G172" s="59"/>
    </row>
    <row r="173" spans="1:7" x14ac:dyDescent="0.2">
      <c r="A173" s="3"/>
      <c r="B173" s="1"/>
      <c r="D173" s="5"/>
      <c r="E173" s="3"/>
      <c r="G173" s="59"/>
    </row>
    <row r="174" spans="1:7" x14ac:dyDescent="0.2">
      <c r="A174" s="3"/>
      <c r="B174" s="1"/>
      <c r="D174" s="5"/>
      <c r="E174" s="3"/>
      <c r="G174" s="59"/>
    </row>
    <row r="175" spans="1:7" x14ac:dyDescent="0.2">
      <c r="A175" s="3"/>
      <c r="B175" s="1"/>
      <c r="D175" s="5"/>
      <c r="E175" s="3"/>
      <c r="G175" s="59"/>
    </row>
    <row r="176" spans="1:7" x14ac:dyDescent="0.2">
      <c r="A176" s="60"/>
      <c r="B176" s="1"/>
      <c r="D176" s="5"/>
      <c r="E176" s="3"/>
      <c r="G176" s="59"/>
    </row>
    <row r="177" spans="1:7" x14ac:dyDescent="0.2">
      <c r="A177" s="60"/>
      <c r="B177" s="1"/>
      <c r="D177" s="5"/>
      <c r="E177" s="3"/>
      <c r="G177" s="59"/>
    </row>
    <row r="178" spans="1:7" x14ac:dyDescent="0.2">
      <c r="A178" s="60"/>
      <c r="B178" s="1"/>
      <c r="D178" s="5"/>
      <c r="E178" s="3"/>
      <c r="G178" s="59"/>
    </row>
    <row r="179" spans="1:7" x14ac:dyDescent="0.2">
      <c r="A179" s="60"/>
      <c r="B179" s="1"/>
      <c r="D179" s="5"/>
      <c r="E179" s="3"/>
      <c r="G179" s="59"/>
    </row>
    <row r="180" spans="1:7" x14ac:dyDescent="0.2">
      <c r="A180" s="60"/>
      <c r="B180" s="1"/>
      <c r="D180" s="5"/>
      <c r="E180" s="3"/>
      <c r="G180" s="59"/>
    </row>
    <row r="181" spans="1:7" x14ac:dyDescent="0.2">
      <c r="A181" s="60"/>
      <c r="B181" s="1"/>
      <c r="D181" s="5"/>
      <c r="E181" s="3"/>
      <c r="G181" s="59"/>
    </row>
    <row r="182" spans="1:7" x14ac:dyDescent="0.2">
      <c r="A182" s="60"/>
      <c r="B182" s="1"/>
      <c r="D182" s="5"/>
      <c r="E182" s="3"/>
      <c r="G182" s="59"/>
    </row>
    <row r="183" spans="1:7" x14ac:dyDescent="0.2">
      <c r="A183" s="60"/>
      <c r="B183" s="1"/>
      <c r="D183" s="5"/>
      <c r="E183" s="3"/>
      <c r="G183" s="59"/>
    </row>
    <row r="184" spans="1:7" x14ac:dyDescent="0.2">
      <c r="A184" s="60"/>
      <c r="B184" s="1"/>
      <c r="D184" s="5"/>
      <c r="E184" s="3"/>
      <c r="G184" s="59"/>
    </row>
    <row r="185" spans="1:7" x14ac:dyDescent="0.2">
      <c r="A185" s="60"/>
      <c r="B185" s="1"/>
      <c r="D185" s="5"/>
      <c r="E185" s="3"/>
      <c r="G185" s="59"/>
    </row>
    <row r="186" spans="1:7" x14ac:dyDescent="0.2">
      <c r="A186" s="60"/>
      <c r="B186" s="1"/>
      <c r="D186" s="5"/>
      <c r="E186" s="3"/>
      <c r="G186" s="59"/>
    </row>
    <row r="187" spans="1:7" x14ac:dyDescent="0.2">
      <c r="A187" s="60"/>
      <c r="B187" s="1"/>
      <c r="D187" s="5"/>
      <c r="E187" s="3"/>
      <c r="G187" s="59"/>
    </row>
    <row r="188" spans="1:7" x14ac:dyDescent="0.2">
      <c r="A188" s="60"/>
      <c r="B188" s="1"/>
      <c r="D188" s="5"/>
      <c r="E188" s="3"/>
      <c r="G188" s="59"/>
    </row>
    <row r="189" spans="1:7" x14ac:dyDescent="0.2">
      <c r="A189" s="60"/>
      <c r="B189" s="1"/>
      <c r="D189" s="5"/>
      <c r="E189" s="3"/>
      <c r="G189" s="59"/>
    </row>
    <row r="190" spans="1:7" x14ac:dyDescent="0.2">
      <c r="A190" s="60"/>
      <c r="B190" s="1"/>
      <c r="D190" s="5"/>
      <c r="E190" s="3"/>
      <c r="G190" s="59"/>
    </row>
    <row r="191" spans="1:7" x14ac:dyDescent="0.2">
      <c r="A191" s="60"/>
      <c r="B191" s="1"/>
      <c r="D191" s="5"/>
      <c r="E191" s="3"/>
      <c r="G191" s="59"/>
    </row>
    <row r="192" spans="1:7" x14ac:dyDescent="0.2">
      <c r="A192" s="60"/>
      <c r="B192" s="1"/>
      <c r="D192" s="5"/>
      <c r="E192" s="3"/>
      <c r="G192" s="59"/>
    </row>
    <row r="193" spans="1:7" x14ac:dyDescent="0.2">
      <c r="A193" s="60"/>
      <c r="B193" s="1"/>
      <c r="D193" s="5"/>
      <c r="E193" s="3"/>
      <c r="G193" s="59"/>
    </row>
    <row r="194" spans="1:7" x14ac:dyDescent="0.2">
      <c r="A194" s="60"/>
      <c r="B194" s="1"/>
      <c r="D194" s="5"/>
      <c r="E194" s="3"/>
      <c r="G194" s="59"/>
    </row>
    <row r="195" spans="1:7" x14ac:dyDescent="0.2">
      <c r="A195" s="60"/>
      <c r="B195" s="1"/>
      <c r="D195" s="5"/>
      <c r="E195" s="3"/>
      <c r="G195" s="59"/>
    </row>
    <row r="196" spans="1:7" x14ac:dyDescent="0.2">
      <c r="A196" s="60"/>
      <c r="B196" s="1"/>
      <c r="D196" s="5"/>
      <c r="E196" s="3"/>
      <c r="G196" s="59"/>
    </row>
    <row r="197" spans="1:7" x14ac:dyDescent="0.2">
      <c r="A197" s="60"/>
      <c r="B197" s="1"/>
      <c r="D197" s="5"/>
      <c r="E197" s="3"/>
      <c r="G197" s="59"/>
    </row>
    <row r="198" spans="1:7" x14ac:dyDescent="0.2">
      <c r="A198" s="60"/>
      <c r="B198" s="1"/>
      <c r="D198" s="5"/>
      <c r="E198" s="3"/>
      <c r="G198" s="59"/>
    </row>
    <row r="199" spans="1:7" x14ac:dyDescent="0.2">
      <c r="A199" s="60"/>
      <c r="B199" s="1"/>
      <c r="D199" s="5"/>
      <c r="E199" s="3"/>
      <c r="G199" s="59"/>
    </row>
    <row r="200" spans="1:7" x14ac:dyDescent="0.2">
      <c r="A200" s="60"/>
      <c r="B200" s="1"/>
      <c r="D200" s="5"/>
      <c r="E200" s="3"/>
      <c r="G200" s="59"/>
    </row>
  </sheetData>
  <phoneticPr fontId="7" type="noConversion"/>
  <pageMargins left="0.75" right="0.75" top="1" bottom="1" header="0.5" footer="0.5"/>
  <pageSetup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DryMass</vt:lpstr>
      <vt:lpstr>Carbon</vt:lpstr>
      <vt:lpstr>LAI</vt:lpstr>
      <vt:lpstr>LitterInputs</vt:lpstr>
      <vt:lpstr>Nitrogen</vt:lpstr>
      <vt:lpstr>Carbon</vt:lpstr>
      <vt:lpstr>data</vt:lpstr>
      <vt:lpstr>DryMass</vt:lpstr>
      <vt:lpstr>lai</vt:lpstr>
      <vt:lpstr>Litter</vt:lpstr>
      <vt:lpstr>nitrogen</vt:lpstr>
    </vt:vector>
  </TitlesOfParts>
  <Company>ORNL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 Norby</dc:creator>
  <cp:lastModifiedBy>Norby, Richard J</cp:lastModifiedBy>
  <cp:lastPrinted>2011-12-12T19:35:13Z</cp:lastPrinted>
  <dcterms:created xsi:type="dcterms:W3CDTF">2010-09-26T17:26:17Z</dcterms:created>
  <dcterms:modified xsi:type="dcterms:W3CDTF">2024-11-21T21:41:05Z</dcterms:modified>
</cp:coreProperties>
</file>